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tabRatio="819" firstSheet="15" activeTab="15"/>
  </bookViews>
  <sheets>
    <sheet name="1-1楚雄市一般公共预算收入情况表" sheetId="28" r:id="rId1"/>
    <sheet name="1-2楚雄市一般公共预算支出情况表" sheetId="29" r:id="rId2"/>
    <sheet name="1-3市本级一般公共预算收入情况表" sheetId="31" r:id="rId3"/>
    <sheet name="1-3高新区一般公共预算收入情况表" sheetId="133" r:id="rId4"/>
    <sheet name="1-4市本级一般公共预算支出情况表（公开到项级）" sheetId="33" r:id="rId5"/>
    <sheet name="1-4高新区一般公共预算支出情况表（公开到项级）" sheetId="134" r:id="rId6"/>
    <sheet name="1-5楚雄市一般公共预算基本支出情况表（公开到款级）" sheetId="135" r:id="rId7"/>
    <sheet name="1-5市本级一般公共预算基本支出情况表（公开到款级）" sheetId="132" r:id="rId8"/>
    <sheet name="1-5高新区一般公共预算基本支出情况表（公开到款级）" sheetId="136" r:id="rId9"/>
    <sheet name="1-6一般公共预算支出表（州、市对下转移支付项目）" sheetId="35" r:id="rId10"/>
    <sheet name="1-7楚雄市分地区税收返还和转移支付预算表" sheetId="36" r:id="rId11"/>
    <sheet name="1-8楚雄市市本级“三公”经费预算财政拨款情况统计表" sheetId="131" r:id="rId12"/>
    <sheet name="2-1楚雄市政府性基金预算收入情况表" sheetId="54" r:id="rId13"/>
    <sheet name="2-2楚雄市政府性基金预算支出情况表" sheetId="55" r:id="rId14"/>
    <sheet name="2-3市本级政府性基金预算收入情况表" sheetId="56" r:id="rId15"/>
    <sheet name="2-3高新区政府性基金预算收入情况表" sheetId="137" r:id="rId16"/>
    <sheet name="2-4市本级政府性基金预算支出情况表（公开到项级）" sheetId="57" r:id="rId17"/>
    <sheet name="2-4高新区政府性基金预算支出情况表（公开到项级）" sheetId="138" r:id="rId18"/>
    <sheet name="2-5本级政府性基金支出表（州、市对下转移支付）" sheetId="58" r:id="rId19"/>
    <sheet name="3-1楚雄市国有资本经营收入预算情况表" sheetId="108" r:id="rId20"/>
    <sheet name="3-2楚雄市国有资本经营支出预算情况表" sheetId="109" r:id="rId21"/>
    <sheet name="3-3市本级国有资本经营收入预算情况表" sheetId="110" r:id="rId22"/>
    <sheet name="3-3高新区国有资本经营收入预算情况表" sheetId="139" r:id="rId23"/>
    <sheet name="3-4市本级国有资本经营支出预算情况表（公开到项级）" sheetId="111" r:id="rId24"/>
    <sheet name="3-4高新区国有资本经营支出预算情况表（公开到项级）" sheetId="140" r:id="rId25"/>
    <sheet name="3-5 楚雄市国有资本经营预算转移支付表 （分地区）" sheetId="129" r:id="rId26"/>
    <sheet name="3-6 国有资本经营预算转移支付表（分项目）" sheetId="130" r:id="rId27"/>
    <sheet name="4-1楚雄市社会保险基金收入预算情况表" sheetId="113" r:id="rId28"/>
    <sheet name="4-2楚雄市社会保险基金支出预算情况表" sheetId="114" r:id="rId29"/>
    <sheet name="4-3市本级社会保险基金收入预算情况表" sheetId="117" r:id="rId30"/>
    <sheet name="4-4市本级社会保险基金支出预算情况表" sheetId="118" r:id="rId31"/>
    <sheet name="5-1   2022年地方政府债务限额及余额预算情况表" sheetId="119" r:id="rId32"/>
    <sheet name="5-2  2022年地方政府一般债务余额情况表" sheetId="120" r:id="rId33"/>
    <sheet name="5-3  本级2022年地方政府一般债务余额情况表" sheetId="121" r:id="rId34"/>
    <sheet name="5-3  高新区2022年地方政府一般债务余额情况表" sheetId="141" r:id="rId35"/>
    <sheet name="5-4 2022年地方政府专项债务余额情况表" sheetId="122" r:id="rId36"/>
    <sheet name="5-5 本级2022年地方政府专项债务余额情况表（本级）" sheetId="123" r:id="rId37"/>
    <sheet name="5-5  2022年地方政府专项债务余额情况表（高新区）" sheetId="142" r:id="rId38"/>
    <sheet name="5-6 地方政府债券发行及还本付息情况表" sheetId="124" r:id="rId39"/>
    <sheet name="5-7 2023年地方政府债务限额提前下达情况表" sheetId="125" r:id="rId40"/>
    <sheet name="5-8 2023年年初新增地方政府债券资金安排表" sheetId="126" r:id="rId41"/>
    <sheet name="6-1重大政策和重点项目绩效目标表" sheetId="127" r:id="rId42"/>
    <sheet name="6-2重点工作情况解释说明汇总表" sheetId="128" r:id="rId43"/>
  </sheets>
  <externalReferences>
    <externalReference r:id="rId44"/>
    <externalReference r:id="rId45"/>
  </externalReferences>
  <definedNames>
    <definedName name="_xlnm._FilterDatabase" localSheetId="0" hidden="1">'1-1楚雄市一般公共预算收入情况表'!$A$4:$F$41</definedName>
    <definedName name="_xlnm._FilterDatabase" localSheetId="1" hidden="1">'1-2楚雄市一般公共预算支出情况表'!$A$3:$F$39</definedName>
    <definedName name="_xlnm._FilterDatabase" localSheetId="2" hidden="1">'1-3市本级一般公共预算收入情况表'!$A$3:$F$41</definedName>
    <definedName name="_xlnm._FilterDatabase" localSheetId="3" hidden="1">'1-3高新区一般公共预算收入情况表'!$A$3:$F$41</definedName>
    <definedName name="_xlnm._FilterDatabase" localSheetId="4" hidden="1">'1-4市本级一般公共预算支出情况表（公开到项级）'!$A$3:$G$1355</definedName>
    <definedName name="_xlnm._FilterDatabase" localSheetId="5" hidden="1">'1-4高新区一般公共预算支出情况表（公开到项级）'!$A$3:$G$1355</definedName>
    <definedName name="_xlnm._FilterDatabase" localSheetId="6" hidden="1">'1-5楚雄市一般公共预算基本支出情况表（公开到款级）'!$A$3:$B$31</definedName>
    <definedName name="_xlnm._FilterDatabase" localSheetId="7" hidden="1">'1-5市本级一般公共预算基本支出情况表（公开到款级）'!$A$3:$B$31</definedName>
    <definedName name="_xlnm._FilterDatabase" localSheetId="8" hidden="1">'1-5高新区一般公共预算基本支出情况表（公开到款级）'!$A$3:$B$31</definedName>
    <definedName name="_xlnm._FilterDatabase" localSheetId="9" hidden="1">'1-6一般公共预算支出表（州、市对下转移支付项目）'!$A$3:$E$42</definedName>
    <definedName name="_xlnm._FilterDatabase" localSheetId="12" hidden="1">'2-1楚雄市政府性基金预算收入情况表'!$A$3:$F$37</definedName>
    <definedName name="_xlnm._FilterDatabase" localSheetId="13" hidden="1">'2-2楚雄市政府性基金预算支出情况表'!$A$3:$G$269</definedName>
    <definedName name="_xlnm._FilterDatabase" localSheetId="14" hidden="1">'2-3市本级政府性基金预算收入情况表'!$A$1:$F$38</definedName>
    <definedName name="_xlnm._FilterDatabase" localSheetId="15" hidden="1">'2-3高新区政府性基金预算收入情况表'!$A$3:$F$37</definedName>
    <definedName name="_xlnm._FilterDatabase" localSheetId="16" hidden="1">'2-4市本级政府性基金预算支出情况表（公开到项级）'!$A$3:$G$271</definedName>
    <definedName name="_xlnm._FilterDatabase" localSheetId="17" hidden="1">'2-4高新区政府性基金预算支出情况表（公开到项级）'!$A$3:$G$271</definedName>
    <definedName name="_xlnm._FilterDatabase" localSheetId="19" hidden="1">'3-1楚雄市国有资本经营收入预算情况表'!$A$3:$E$41</definedName>
    <definedName name="_xlnm._FilterDatabase" localSheetId="20" hidden="1">'3-2楚雄市国有资本经营支出预算情况表'!$A$3:$E$28</definedName>
    <definedName name="_xlnm._FilterDatabase" localSheetId="21" hidden="1">'3-3市本级国有资本经营收入预算情况表'!$A$3:$E$36</definedName>
    <definedName name="_xlnm._FilterDatabase" localSheetId="22" hidden="1">'3-3高新区国有资本经营收入预算情况表'!$A$3:$E$35</definedName>
    <definedName name="_xlnm._FilterDatabase" localSheetId="23" hidden="1">'3-4市本级国有资本经营支出预算情况表（公开到项级）'!$A$3:$E$22</definedName>
    <definedName name="_xlnm._FilterDatabase" localSheetId="24" hidden="1">'3-4高新区国有资本经营支出预算情况表（公开到项级）'!$A$3:$E$22</definedName>
    <definedName name="_xlnm._FilterDatabase" localSheetId="27" hidden="1">'4-1楚雄市社会保险基金收入预算情况表'!$A$3:$E$38</definedName>
    <definedName name="_xlnm._FilterDatabase" localSheetId="28" hidden="1">'4-2楚雄市社会保险基金支出预算情况表'!$A$3:$E$22</definedName>
    <definedName name="_xlnm._FilterDatabase" localSheetId="29" hidden="1">'4-3市本级社会保险基金收入预算情况表'!$A$3:$E$38</definedName>
    <definedName name="_xlnm._FilterDatabase" localSheetId="30" hidden="1">'4-4市本级社会保险基金支出预算情况表'!$A$3:$F$22</definedName>
    <definedName name="_xlnm._FilterDatabase" localSheetId="18" hidden="1">'2-5本级政府性基金支出表（州、市对下转移支付）'!$A$3:$E$18</definedName>
    <definedName name="_lst_r_地方财政预算表2015年全省汇总_10_科目编码名称" localSheetId="27">[1]_ESList!$A$1:$A$27</definedName>
    <definedName name="_lst_r_地方财政预算表2015年全省汇总_10_科目编码名称" localSheetId="28">[1]_ESList!$A$1:$A$27</definedName>
    <definedName name="_lst_r_地方财政预算表2015年全省汇总_10_科目编码名称" localSheetId="29">[1]_ESList!$A$1:$A$27</definedName>
    <definedName name="_lst_r_地方财政预算表2015年全省汇总_10_科目编码名称" localSheetId="30">[1]_ESList!$A$1:$A$27</definedName>
    <definedName name="_lst_r_地方财政预算表2015年全省汇总_10_科目编码名称">[2]_ESList!$A$1:$A$27</definedName>
    <definedName name="_xlnm.Print_Area" localSheetId="0">'1-1楚雄市一般公共预算收入情况表'!$B$1:$E$41</definedName>
    <definedName name="_xlnm.Print_Area" localSheetId="1">'1-2楚雄市一般公共预算支出情况表'!$B$1:$E$38</definedName>
    <definedName name="_xlnm.Print_Area" localSheetId="3">'1-3高新区一般公共预算收入情况表'!$B$1:$E$41</definedName>
    <definedName name="_xlnm.Print_Area" localSheetId="2">'1-3市本级一般公共预算收入情况表'!$B$1:$E$41</definedName>
    <definedName name="_xlnm.Print_Area" localSheetId="5">'1-4高新区一般公共预算支出情况表（公开到项级）'!$B$1:$E$1355</definedName>
    <definedName name="_xlnm.Print_Area" localSheetId="4">'1-4市本级一般公共预算支出情况表（公开到项级）'!$B$1:$E$1355</definedName>
    <definedName name="_xlnm.Print_Area" localSheetId="6">'1-5楚雄市一般公共预算基本支出情况表（公开到款级）'!$A$1:$B$31</definedName>
    <definedName name="_xlnm.Print_Area" localSheetId="8">'1-5高新区一般公共预算基本支出情况表（公开到款级）'!$A$1:$B$31</definedName>
    <definedName name="_xlnm.Print_Area" localSheetId="7">'1-5市本级一般公共预算基本支出情况表（公开到款级）'!$A$1:$B$31</definedName>
    <definedName name="_xlnm.Print_Area" localSheetId="9">'1-6一般公共预算支出表（州、市对下转移支付项目）'!$A$1:$C$42</definedName>
    <definedName name="_xlnm.Print_Area" localSheetId="10">'1-7楚雄市分地区税收返还和转移支付预算表'!$A$1:$D$10</definedName>
    <definedName name="_xlnm.Print_Area" localSheetId="12">'2-1楚雄市政府性基金预算收入情况表'!$B$1:$E$37</definedName>
    <definedName name="_xlnm.Print_Area" localSheetId="13">'2-2楚雄市政府性基金预算支出情况表'!$B$1:$E$269</definedName>
    <definedName name="_xlnm.Print_Area" localSheetId="15">'2-3高新区政府性基金预算收入情况表'!$B$1:$E$37</definedName>
    <definedName name="_xlnm.Print_Area" localSheetId="14">'2-3市本级政府性基金预算收入情况表'!$B$1:$E$38</definedName>
    <definedName name="_xlnm.Print_Area" localSheetId="17">'2-4高新区政府性基金预算支出情况表（公开到项级）'!$B$1:$E$271</definedName>
    <definedName name="_xlnm.Print_Area" localSheetId="16">'2-4市本级政府性基金预算支出情况表（公开到项级）'!$B$1:$E$271</definedName>
    <definedName name="_xlnm.Print_Area" localSheetId="18">'2-5本级政府性基金支出表（州、市对下转移支付）'!$A$1:$D$15</definedName>
    <definedName name="_xlnm.Print_Area" localSheetId="19">'3-1楚雄市国有资本经营收入预算情况表'!$A$1:$D$41</definedName>
    <definedName name="_xlnm.Print_Area" localSheetId="20">'3-2楚雄市国有资本经营支出预算情况表'!$A$1:$D$28</definedName>
    <definedName name="_xlnm.Print_Area" localSheetId="22">'3-3高新区国有资本经营收入预算情况表'!$A$1:$D$35</definedName>
    <definedName name="_xlnm.Print_Area" localSheetId="21">'3-3市本级国有资本经营收入预算情况表'!$A$1:$D$36</definedName>
    <definedName name="_xlnm.Print_Area" localSheetId="24">'3-4高新区国有资本经营支出预算情况表（公开到项级）'!$A$1:$D$22</definedName>
    <definedName name="_xlnm.Print_Area" localSheetId="23">'3-4市本级国有资本经营支出预算情况表（公开到项级）'!$A$1:$D$22</definedName>
    <definedName name="_xlnm.Print_Area" localSheetId="27">'4-1楚雄市社会保险基金收入预算情况表'!$A$1:$D$38</definedName>
    <definedName name="_xlnm.Print_Area" localSheetId="28">'4-2楚雄市社会保险基金支出预算情况表'!$A$1:$D$22</definedName>
    <definedName name="_xlnm.Print_Area" localSheetId="29">'4-3市本级社会保险基金收入预算情况表'!$A$1:$D$38</definedName>
    <definedName name="_xlnm.Print_Area" localSheetId="30">'4-4市本级社会保险基金支出预算情况表'!$A$1:$D$22</definedName>
    <definedName name="_xlnm.Print_Area" localSheetId="41">'6-1重大政策和重点项目绩效目标表'!#REF!</definedName>
    <definedName name="_xlnm.Print_Titles" localSheetId="0">'1-1楚雄市一般公共预算收入情况表'!$2:$4</definedName>
    <definedName name="_xlnm.Print_Titles" localSheetId="1">'1-2楚雄市一般公共预算支出情况表'!$1:$3</definedName>
    <definedName name="_xlnm.Print_Titles" localSheetId="3">'1-3高新区一般公共预算收入情况表'!$1:$3</definedName>
    <definedName name="_xlnm.Print_Titles" localSheetId="2">'1-3市本级一般公共预算收入情况表'!$1:$3</definedName>
    <definedName name="_xlnm.Print_Titles" localSheetId="5">'1-4高新区一般公共预算支出情况表（公开到项级）'!$1:$3</definedName>
    <definedName name="_xlnm.Print_Titles" localSheetId="4">'1-4市本级一般公共预算支出情况表（公开到项级）'!$1:$3</definedName>
    <definedName name="_xlnm.Print_Titles" localSheetId="6">'1-5楚雄市一般公共预算基本支出情况表（公开到款级）'!$1:$3</definedName>
    <definedName name="_xlnm.Print_Titles" localSheetId="8">'1-5高新区一般公共预算基本支出情况表（公开到款级）'!$1:$3</definedName>
    <definedName name="_xlnm.Print_Titles" localSheetId="7">'1-5市本级一般公共预算基本支出情况表（公开到款级）'!$1:$3</definedName>
    <definedName name="_xlnm.Print_Titles" localSheetId="9">'1-6一般公共预算支出表（州、市对下转移支付项目）'!$1:$3</definedName>
    <definedName name="_xlnm.Print_Titles" localSheetId="10">'1-7楚雄市分地区税收返还和转移支付预算表'!$1:$3</definedName>
    <definedName name="_xlnm.Print_Titles" localSheetId="12">'2-1楚雄市政府性基金预算收入情况表'!$1:$3</definedName>
    <definedName name="_xlnm.Print_Titles" localSheetId="13">'2-2楚雄市政府性基金预算支出情况表'!$1:$3</definedName>
    <definedName name="_xlnm.Print_Titles" localSheetId="15">'2-3高新区政府性基金预算收入情况表'!$1:$3</definedName>
    <definedName name="_xlnm.Print_Titles" localSheetId="14">'2-3市本级政府性基金预算收入情况表'!$1:$3</definedName>
    <definedName name="_xlnm.Print_Titles" localSheetId="17">'2-4高新区政府性基金预算支出情况表（公开到项级）'!$1:$3</definedName>
    <definedName name="_xlnm.Print_Titles" localSheetId="16">'2-4市本级政府性基金预算支出情况表（公开到项级）'!$1:$3</definedName>
    <definedName name="_xlnm.Print_Titles" localSheetId="18">'2-5本级政府性基金支出表（州、市对下转移支付）'!$1:$3</definedName>
    <definedName name="_xlnm.Print_Titles" localSheetId="19">'3-1楚雄市国有资本经营收入预算情况表'!$1:$3</definedName>
    <definedName name="_xlnm.Print_Titles" localSheetId="20">'3-2楚雄市国有资本经营支出预算情况表'!$1:$3</definedName>
    <definedName name="_xlnm.Print_Titles" localSheetId="22">'3-3高新区国有资本经营收入预算情况表'!$1:$3</definedName>
    <definedName name="_xlnm.Print_Titles" localSheetId="21">'3-3市本级国有资本经营收入预算情况表'!$1:$3</definedName>
    <definedName name="_xlnm.Print_Titles" localSheetId="27">'4-1楚雄市社会保险基金收入预算情况表'!$1:$3</definedName>
    <definedName name="_xlnm.Print_Titles" localSheetId="29">'4-3市本级社会保险基金收入预算情况表'!$1:$3</definedName>
    <definedName name="专项收入年初预算数" localSheetId="1">#REF!</definedName>
    <definedName name="专项收入年初预算数" localSheetId="6">#REF!</definedName>
    <definedName name="专项收入年初预算数" localSheetId="8">#REF!</definedName>
    <definedName name="专项收入年初预算数" localSheetId="7">#REF!</definedName>
    <definedName name="专项收入年初预算数" localSheetId="11">#REF!</definedName>
    <definedName name="专项收入年初预算数" localSheetId="19">#REF!</definedName>
    <definedName name="专项收入年初预算数" localSheetId="20">#REF!</definedName>
    <definedName name="专项收入年初预算数" localSheetId="22">#REF!</definedName>
    <definedName name="专项收入年初预算数" localSheetId="21">#REF!</definedName>
    <definedName name="专项收入年初预算数" localSheetId="24">#REF!</definedName>
    <definedName name="专项收入年初预算数" localSheetId="23">#REF!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 localSheetId="30">#REF!</definedName>
    <definedName name="专项收入年初预算数" localSheetId="31">#REF!</definedName>
    <definedName name="专项收入年初预算数" localSheetId="32">#REF!</definedName>
    <definedName name="专项收入年初预算数" localSheetId="33">#REF!</definedName>
    <definedName name="专项收入年初预算数" localSheetId="34">#REF!</definedName>
    <definedName name="专项收入年初预算数" localSheetId="35">#REF!</definedName>
    <definedName name="专项收入年初预算数" localSheetId="37">#REF!</definedName>
    <definedName name="专项收入年初预算数" localSheetId="36">#REF!</definedName>
    <definedName name="专项收入年初预算数" localSheetId="38">#REF!</definedName>
    <definedName name="专项收入年初预算数" localSheetId="39">#REF!</definedName>
    <definedName name="专项收入年初预算数" localSheetId="40">#REF!</definedName>
    <definedName name="专项收入年初预算数" localSheetId="41">#REF!</definedName>
    <definedName name="专项收入年初预算数" localSheetId="42">#REF!</definedName>
    <definedName name="专项收入年初预算数">#REF!</definedName>
    <definedName name="专项收入全年预计数" localSheetId="1">#REF!</definedName>
    <definedName name="专项收入全年预计数" localSheetId="6">#REF!</definedName>
    <definedName name="专项收入全年预计数" localSheetId="8">#REF!</definedName>
    <definedName name="专项收入全年预计数" localSheetId="7">#REF!</definedName>
    <definedName name="专项收入全年预计数" localSheetId="11">#REF!</definedName>
    <definedName name="专项收入全年预计数" localSheetId="19">#REF!</definedName>
    <definedName name="专项收入全年预计数" localSheetId="20">#REF!</definedName>
    <definedName name="专项收入全年预计数" localSheetId="22">#REF!</definedName>
    <definedName name="专项收入全年预计数" localSheetId="21">#REF!</definedName>
    <definedName name="专项收入全年预计数" localSheetId="24">#REF!</definedName>
    <definedName name="专项收入全年预计数" localSheetId="23">#REF!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 localSheetId="30">#REF!</definedName>
    <definedName name="专项收入全年预计数" localSheetId="31">#REF!</definedName>
    <definedName name="专项收入全年预计数" localSheetId="32">#REF!</definedName>
    <definedName name="专项收入全年预计数" localSheetId="33">#REF!</definedName>
    <definedName name="专项收入全年预计数" localSheetId="34">#REF!</definedName>
    <definedName name="专项收入全年预计数" localSheetId="35">#REF!</definedName>
    <definedName name="专项收入全年预计数" localSheetId="37">#REF!</definedName>
    <definedName name="专项收入全年预计数" localSheetId="36">#REF!</definedName>
    <definedName name="专项收入全年预计数" localSheetId="38">#REF!</definedName>
    <definedName name="专项收入全年预计数" localSheetId="39">#REF!</definedName>
    <definedName name="专项收入全年预计数" localSheetId="40">#REF!</definedName>
    <definedName name="专项收入全年预计数" localSheetId="41">#REF!</definedName>
    <definedName name="专项收入全年预计数" localSheetId="42">#REF!</definedName>
    <definedName name="专项收入全年预计数">#REF!</definedName>
  </definedNames>
  <calcPr calcId="144525"/>
</workbook>
</file>

<file path=xl/sharedStrings.xml><?xml version="1.0" encoding="utf-8"?>
<sst xmlns="http://schemas.openxmlformats.org/spreadsheetml/2006/main" count="8640" uniqueCount="3495">
  <si>
    <t>附件1</t>
  </si>
  <si>
    <t>1-1  2023年楚雄市一般公共预算收入情况表</t>
  </si>
  <si>
    <t>单位：万元</t>
  </si>
  <si>
    <t>科目编码</t>
  </si>
  <si>
    <t>项目</t>
  </si>
  <si>
    <t>2022年执行数</t>
  </si>
  <si>
    <t>2023年预算数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</si>
  <si>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</si>
  <si>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</si>
  <si>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</si>
  <si>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</si>
  <si>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</si>
  <si>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</si>
  <si>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</si>
  <si>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</si>
  <si>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</si>
  <si>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</si>
  <si>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</si>
  <si>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</si>
  <si>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</si>
  <si>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</si>
  <si>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</si>
  <si>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</si>
  <si>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</si>
  <si>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</si>
  <si>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</si>
  <si>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</si>
  <si>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</si>
  <si>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</si>
  <si>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</si>
  <si>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</si>
  <si>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</si>
  <si>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</si>
  <si>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</si>
  <si>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</si>
  <si>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</si>
  <si>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</si>
  <si>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</si>
  <si>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</si>
  <si>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</si>
  <si>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</si>
  <si>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</si>
  <si>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</si>
  <si>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</si>
  <si>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</si>
  <si>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</si>
  <si>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</si>
  <si>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</si>
  <si>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</si>
  <si>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</si>
  <si>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</si>
  <si>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</si>
  <si>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</si>
  <si>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</si>
  <si>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</si>
  <si>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</si>
  <si>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</si>
  <si>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</si>
  <si>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</si>
  <si>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</si>
  <si>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</si>
  <si>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</si>
  <si>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</si>
  <si>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</si>
  <si>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</si>
  <si>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</si>
  <si>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债务转贷收入</t>
  </si>
  <si>
    <t xml:space="preserve">   接受其他地区援助收入</t>
  </si>
  <si>
    <t xml:space="preserve">   动用预算稳定调节基金</t>
  </si>
  <si>
    <t>各项收入合计</t>
  </si>
  <si>
    <t>1-2 2023年楚雄市一般公共预算支出情况表</t>
  </si>
  <si>
    <t>201</t>
  </si>
  <si>
    <t>一、一般公共服务</t>
  </si>
  <si>
    <t>202</t>
  </si>
  <si>
    <t>二、外交支出</t>
  </si>
  <si>
    <t>203</t>
  </si>
  <si>
    <t>三、国防支出</t>
  </si>
  <si>
    <t>204</t>
  </si>
  <si>
    <t>四、公共安全支出</t>
  </si>
  <si>
    <t>205</t>
  </si>
  <si>
    <t>五、教育支出</t>
  </si>
  <si>
    <t>89,878</t>
  </si>
  <si>
    <t>206</t>
  </si>
  <si>
    <t>六、科学技术支出</t>
  </si>
  <si>
    <t>5,101</t>
  </si>
  <si>
    <t>207</t>
  </si>
  <si>
    <t>七、文化旅游体育与传媒支出</t>
  </si>
  <si>
    <t>5,026</t>
  </si>
  <si>
    <t>208</t>
  </si>
  <si>
    <t>八、社会保障和就业支出</t>
  </si>
  <si>
    <t>57,957</t>
  </si>
  <si>
    <t>210</t>
  </si>
  <si>
    <t>九、卫生健康支出</t>
  </si>
  <si>
    <t>43,047</t>
  </si>
  <si>
    <t>211</t>
  </si>
  <si>
    <t>十、节能环保支出</t>
  </si>
  <si>
    <t>3,595</t>
  </si>
  <si>
    <t>212</t>
  </si>
  <si>
    <t>十一、城乡社区支出</t>
  </si>
  <si>
    <t>124,868</t>
  </si>
  <si>
    <t>213</t>
  </si>
  <si>
    <t>十二、农林水支出</t>
  </si>
  <si>
    <t>62,018</t>
  </si>
  <si>
    <t>214</t>
  </si>
  <si>
    <t>十三、交通运输支出</t>
  </si>
  <si>
    <t>13,125</t>
  </si>
  <si>
    <t>215</t>
  </si>
  <si>
    <t>十四、资源勘探工业信息等支出</t>
  </si>
  <si>
    <t>39,771</t>
  </si>
  <si>
    <t>216</t>
  </si>
  <si>
    <t>十五、商业服务业等支出</t>
  </si>
  <si>
    <t>580</t>
  </si>
  <si>
    <t>217</t>
  </si>
  <si>
    <t>十六、金融支出</t>
  </si>
  <si>
    <t>124</t>
  </si>
  <si>
    <t>219</t>
  </si>
  <si>
    <t>十七、援助其他地区支出</t>
  </si>
  <si>
    <t>220</t>
  </si>
  <si>
    <t>十八、自然资源海洋气象等支出</t>
  </si>
  <si>
    <t>2,806</t>
  </si>
  <si>
    <t>221</t>
  </si>
  <si>
    <t>十九、住房保障支出</t>
  </si>
  <si>
    <t>40,826</t>
  </si>
  <si>
    <t>222</t>
  </si>
  <si>
    <t>二十、粮油物资储备支出</t>
  </si>
  <si>
    <t>494</t>
  </si>
  <si>
    <t>224</t>
  </si>
  <si>
    <t>二十一、灾害防治及应急管理支出</t>
  </si>
  <si>
    <t>2,639</t>
  </si>
  <si>
    <t>227</t>
  </si>
  <si>
    <t>二十二、预备费</t>
  </si>
  <si>
    <t>5,810</t>
  </si>
  <si>
    <t>232</t>
  </si>
  <si>
    <t>二十三、债务付息支出</t>
  </si>
  <si>
    <t>12,954</t>
  </si>
  <si>
    <t>233</t>
  </si>
  <si>
    <t>二十四、债务发行费用支出</t>
  </si>
  <si>
    <t>38</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</si>
  <si>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</si>
  <si>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</si>
  <si>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</si>
  <si>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</si>
  <si>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</si>
  <si>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</si>
  <si>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</si>
  <si>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</si>
  <si>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</si>
  <si>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</si>
  <si>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</si>
  <si>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2023年市本级一般公共预算收入情况表</t>
  </si>
  <si>
    <t>2022年预算数</t>
  </si>
  <si>
    <t>比上年预算数增长%</t>
  </si>
  <si>
    <r>
      <rPr>
        <sz val="14"/>
        <rFont val="宋体"/>
        <charset val="134"/>
      </rPr>
      <t>10199</t>
    </r>
  </si>
  <si>
    <t>市本级一般公共预算收入</t>
  </si>
  <si>
    <t xml:space="preserve">   上解收入</t>
  </si>
  <si>
    <t>1-3 2023年高新区一般公共预算收入情况表</t>
  </si>
  <si>
    <t>高新区一般公共预算收入</t>
  </si>
  <si>
    <t>1-4 2023年市本级一般公共预算支出情况表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</si>
  <si>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</si>
  <si>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</si>
  <si>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</si>
  <si>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</si>
  <si>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</si>
  <si>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</si>
  <si>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</si>
  <si>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</si>
  <si>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</si>
  <si>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</si>
  <si>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</si>
  <si>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</si>
  <si>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</si>
  <si>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</si>
  <si>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</si>
  <si>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</si>
  <si>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</si>
  <si>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</si>
  <si>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</si>
  <si>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</si>
  <si>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</si>
  <si>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</si>
  <si>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</si>
  <si>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</si>
  <si>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</si>
  <si>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</si>
  <si>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</si>
  <si>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</si>
  <si>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</si>
  <si>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</si>
  <si>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</si>
  <si>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</si>
  <si>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</si>
  <si>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</si>
  <si>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</si>
  <si>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</si>
  <si>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</si>
  <si>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</si>
  <si>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</si>
  <si>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</si>
  <si>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</si>
  <si>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</si>
  <si>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</si>
  <si>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</si>
  <si>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</si>
  <si>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</si>
  <si>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</si>
  <si>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</si>
  <si>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</si>
  <si>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</si>
  <si>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</si>
  <si>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</si>
  <si>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</si>
  <si>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</si>
  <si>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</si>
  <si>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</si>
  <si>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</si>
  <si>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</si>
  <si>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</si>
  <si>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</si>
  <si>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</si>
  <si>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</si>
  <si>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</si>
  <si>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</si>
  <si>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</si>
  <si>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</si>
  <si>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</si>
  <si>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</si>
  <si>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</si>
  <si>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</si>
  <si>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</si>
  <si>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</si>
  <si>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</si>
  <si>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</si>
  <si>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</si>
  <si>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</si>
  <si>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</si>
  <si>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</si>
  <si>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</si>
  <si>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</si>
  <si>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</si>
  <si>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</si>
  <si>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</si>
  <si>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</si>
  <si>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</si>
  <si>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</si>
  <si>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</si>
  <si>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</si>
  <si>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</si>
  <si>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</si>
  <si>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</si>
  <si>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</si>
  <si>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</si>
  <si>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</si>
  <si>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</si>
  <si>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</si>
  <si>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</si>
  <si>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</si>
  <si>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</si>
  <si>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</si>
  <si>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</si>
  <si>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</si>
  <si>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</si>
  <si>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</si>
  <si>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</si>
  <si>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</si>
  <si>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</si>
  <si>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</si>
  <si>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</si>
  <si>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</si>
  <si>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</si>
  <si>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</si>
  <si>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</si>
  <si>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</si>
  <si>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</si>
  <si>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</si>
  <si>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</si>
  <si>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</si>
  <si>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</si>
  <si>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</si>
  <si>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</si>
  <si>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</si>
  <si>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</si>
  <si>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</si>
  <si>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</si>
  <si>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</si>
  <si>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</si>
  <si>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</si>
  <si>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</si>
  <si>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</si>
  <si>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</si>
  <si>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</si>
  <si>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</si>
  <si>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</si>
  <si>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</si>
  <si>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</si>
  <si>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</si>
  <si>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</si>
  <si>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</si>
  <si>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</si>
  <si>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</si>
  <si>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</si>
  <si>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</si>
  <si>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</si>
  <si>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</si>
  <si>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</si>
  <si>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</si>
  <si>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</si>
  <si>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</si>
  <si>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</si>
  <si>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</si>
  <si>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</si>
  <si>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</si>
  <si>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</si>
  <si>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</si>
  <si>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</si>
  <si>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</si>
  <si>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</si>
  <si>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</si>
  <si>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</si>
  <si>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</si>
  <si>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</si>
  <si>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</si>
  <si>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</si>
  <si>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</si>
  <si>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</si>
  <si>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</si>
  <si>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</si>
  <si>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</si>
  <si>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</si>
  <si>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</si>
  <si>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</si>
  <si>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</si>
  <si>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</si>
  <si>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</si>
  <si>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</si>
  <si>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</si>
  <si>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</si>
  <si>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</si>
  <si>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</si>
  <si>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</si>
  <si>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</si>
  <si>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</si>
  <si>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</si>
  <si>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</si>
  <si>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</si>
  <si>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</si>
  <si>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</si>
  <si>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</si>
  <si>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</si>
  <si>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</si>
  <si>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</si>
  <si>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</si>
  <si>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</si>
  <si>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</si>
  <si>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</si>
  <si>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</si>
  <si>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</si>
  <si>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</si>
  <si>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</si>
  <si>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</si>
  <si>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</si>
  <si>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</si>
  <si>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</si>
  <si>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</si>
  <si>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</si>
  <si>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</si>
  <si>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</si>
  <si>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</si>
  <si>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</si>
  <si>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</si>
  <si>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</si>
  <si>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</si>
  <si>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</si>
  <si>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</si>
  <si>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</si>
  <si>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</si>
  <si>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</si>
  <si>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</si>
  <si>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</si>
  <si>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</si>
  <si>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</si>
  <si>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</si>
  <si>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</si>
  <si>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</si>
  <si>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</si>
  <si>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</si>
  <si>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</si>
  <si>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</si>
  <si>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</si>
  <si>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</si>
  <si>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</si>
  <si>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</si>
  <si>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</si>
  <si>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</si>
  <si>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</si>
  <si>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</si>
  <si>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</si>
  <si>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</si>
  <si>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</si>
  <si>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</si>
  <si>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</si>
  <si>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</si>
  <si>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</si>
  <si>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</si>
  <si>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</si>
  <si>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</si>
  <si>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</si>
  <si>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</si>
  <si>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</si>
  <si>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</si>
  <si>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</si>
  <si>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</si>
  <si>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</si>
  <si>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</si>
  <si>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</si>
  <si>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</si>
  <si>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</si>
  <si>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</si>
  <si>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</si>
  <si>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</si>
  <si>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</si>
  <si>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</si>
  <si>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</si>
  <si>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</si>
  <si>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</si>
  <si>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</si>
  <si>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</si>
  <si>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</si>
  <si>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</si>
  <si>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</si>
  <si>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</si>
  <si>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</si>
  <si>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</si>
  <si>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</si>
  <si>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</si>
  <si>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</si>
  <si>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</si>
  <si>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</si>
  <si>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</si>
  <si>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</si>
  <si>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</si>
  <si>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</si>
  <si>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</si>
  <si>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</si>
  <si>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</si>
  <si>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</si>
  <si>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</si>
  <si>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</si>
  <si>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</si>
  <si>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</si>
  <si>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</si>
  <si>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</si>
  <si>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</si>
  <si>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</si>
  <si>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</si>
  <si>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</si>
  <si>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</si>
  <si>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</si>
  <si>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</si>
  <si>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</si>
  <si>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</si>
  <si>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</si>
  <si>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</si>
  <si>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</si>
  <si>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</si>
  <si>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</si>
  <si>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</si>
  <si>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</si>
  <si>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</si>
  <si>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</si>
  <si>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</si>
  <si>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</si>
  <si>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</si>
  <si>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</si>
  <si>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</si>
  <si>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</si>
  <si>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</si>
  <si>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</si>
  <si>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</si>
  <si>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</si>
  <si>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</si>
  <si>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</si>
  <si>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</si>
  <si>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</si>
  <si>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</si>
  <si>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</si>
  <si>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</si>
  <si>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</si>
  <si>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</si>
  <si>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</si>
  <si>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</si>
  <si>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</si>
  <si>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</si>
  <si>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</si>
  <si>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</si>
  <si>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</si>
  <si>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</si>
  <si>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</si>
  <si>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</si>
  <si>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</si>
  <si>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</si>
  <si>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</si>
  <si>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</si>
  <si>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</si>
  <si>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</si>
  <si>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</si>
  <si>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</si>
  <si>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</si>
  <si>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</si>
  <si>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</si>
  <si>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</si>
  <si>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</si>
  <si>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</si>
  <si>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</si>
  <si>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</si>
  <si>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</si>
  <si>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</si>
  <si>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</si>
  <si>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</si>
  <si>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</si>
  <si>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</si>
  <si>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</si>
  <si>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</si>
  <si>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</si>
  <si>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</si>
  <si>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</si>
  <si>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</si>
  <si>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</si>
  <si>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</si>
  <si>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</si>
  <si>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</si>
  <si>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</si>
  <si>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</si>
  <si>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</si>
  <si>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</si>
  <si>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</si>
  <si>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</si>
  <si>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</si>
  <si>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</si>
  <si>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</si>
  <si>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</si>
  <si>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</si>
  <si>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</si>
  <si>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</si>
  <si>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省对下专项转移支付补助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</si>
  <si>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</si>
  <si>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</si>
  <si>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</si>
  <si>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</si>
  <si>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</si>
  <si>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</si>
  <si>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</si>
  <si>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</si>
  <si>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</si>
  <si>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</si>
  <si>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</si>
  <si>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</si>
  <si>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</si>
  <si>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</si>
  <si>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</si>
  <si>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</si>
  <si>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</si>
  <si>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</si>
  <si>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</si>
  <si>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</si>
  <si>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</si>
  <si>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</si>
  <si>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</si>
  <si>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</si>
  <si>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</si>
  <si>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</si>
  <si>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</si>
  <si>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</si>
  <si>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</si>
  <si>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</si>
  <si>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</si>
  <si>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</si>
  <si>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</si>
  <si>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</si>
  <si>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</si>
  <si>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</si>
  <si>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</si>
  <si>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</si>
  <si>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</si>
  <si>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</si>
  <si>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</si>
  <si>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</si>
  <si>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</si>
  <si>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</si>
  <si>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</si>
  <si>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</si>
  <si>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</si>
  <si>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</si>
  <si>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</si>
  <si>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</si>
  <si>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</si>
  <si>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</si>
  <si>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</si>
  <si>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</si>
  <si>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</si>
  <si>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</si>
  <si>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</si>
  <si>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</si>
  <si>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</si>
  <si>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</si>
  <si>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</si>
  <si>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</si>
  <si>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</si>
  <si>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</si>
  <si>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</si>
  <si>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</si>
  <si>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</si>
  <si>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</si>
  <si>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</si>
  <si>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</si>
  <si>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</si>
  <si>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</si>
  <si>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</si>
  <si>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</si>
  <si>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</si>
  <si>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</si>
  <si>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</si>
  <si>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</si>
  <si>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</si>
  <si>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</si>
  <si>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</si>
  <si>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</si>
  <si>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</si>
  <si>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</si>
  <si>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</si>
  <si>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</si>
  <si>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</si>
  <si>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</si>
  <si>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</si>
  <si>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</si>
  <si>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</si>
  <si>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</si>
  <si>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</si>
  <si>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</si>
  <si>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</si>
  <si>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</si>
  <si>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</si>
  <si>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</si>
  <si>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</si>
  <si>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</si>
  <si>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</si>
  <si>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</si>
  <si>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</si>
  <si>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</si>
  <si>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</si>
  <si>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</si>
  <si>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</si>
  <si>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</si>
  <si>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</si>
  <si>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</si>
  <si>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</si>
  <si>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</si>
  <si>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</si>
  <si>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</si>
  <si>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</si>
  <si>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</si>
  <si>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</si>
  <si>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</si>
  <si>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</si>
  <si>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</si>
  <si>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</si>
  <si>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</si>
  <si>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</si>
  <si>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</si>
  <si>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</si>
  <si>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</si>
  <si>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</si>
  <si>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</si>
  <si>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</si>
  <si>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</si>
  <si>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</si>
  <si>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</si>
  <si>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</si>
  <si>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</si>
  <si>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</si>
  <si>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</si>
  <si>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</si>
  <si>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</si>
  <si>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</si>
  <si>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</si>
  <si>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</si>
  <si>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</si>
  <si>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</si>
  <si>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</si>
  <si>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</si>
  <si>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</si>
  <si>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</si>
  <si>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</si>
  <si>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</si>
  <si>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</si>
  <si>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</si>
  <si>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</si>
  <si>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</si>
  <si>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</si>
  <si>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</si>
  <si>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</si>
  <si>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</si>
  <si>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</si>
  <si>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</si>
  <si>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</si>
  <si>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</si>
  <si>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</si>
  <si>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</si>
  <si>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</si>
  <si>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</si>
  <si>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</si>
  <si>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</si>
  <si>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</si>
  <si>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</si>
  <si>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</si>
  <si>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</si>
  <si>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</si>
  <si>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</si>
  <si>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</si>
  <si>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</si>
  <si>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</si>
  <si>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</si>
  <si>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</si>
  <si>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</si>
  <si>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</si>
  <si>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</si>
  <si>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</si>
  <si>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</si>
  <si>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</si>
  <si>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</si>
  <si>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省对下一般性转移支付补助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</si>
  <si>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</si>
  <si>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</si>
  <si>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</si>
  <si>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</si>
  <si>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</si>
  <si>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</si>
  <si>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</si>
  <si>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</si>
  <si>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</si>
  <si>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</si>
  <si>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</si>
  <si>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</si>
  <si>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</si>
  <si>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</si>
  <si>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</si>
  <si>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</si>
  <si>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</si>
  <si>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</si>
  <si>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</si>
  <si>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</si>
  <si>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</si>
  <si>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</si>
  <si>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</si>
  <si>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</si>
  <si>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</si>
  <si>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</si>
  <si>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</si>
  <si>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</si>
  <si>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</si>
  <si>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</si>
  <si>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</si>
  <si>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</si>
  <si>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</si>
  <si>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</si>
  <si>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</si>
  <si>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</si>
  <si>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</si>
  <si>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</si>
  <si>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</si>
  <si>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</si>
  <si>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</si>
  <si>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</si>
  <si>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</si>
  <si>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</si>
  <si>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</si>
  <si>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</si>
  <si>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</si>
  <si>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</si>
  <si>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</si>
  <si>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</si>
  <si>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</si>
  <si>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</si>
  <si>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</si>
  <si>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</si>
  <si>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</si>
  <si>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</si>
  <si>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</si>
  <si>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</si>
  <si>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</si>
  <si>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</si>
  <si>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</si>
  <si>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</si>
  <si>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</si>
  <si>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</si>
  <si>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</si>
  <si>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</si>
  <si>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</si>
  <si>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</si>
  <si>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</si>
  <si>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</si>
  <si>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</si>
  <si>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</si>
  <si>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</si>
  <si>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</si>
  <si>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</si>
  <si>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</si>
  <si>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</si>
  <si>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</si>
  <si>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</si>
  <si>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</si>
  <si>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</si>
  <si>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</si>
  <si>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</si>
  <si>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</si>
  <si>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</si>
  <si>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</si>
  <si>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</si>
  <si>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</si>
  <si>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</si>
  <si>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</si>
  <si>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</si>
  <si>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</si>
  <si>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</si>
  <si>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</si>
  <si>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</si>
  <si>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</si>
  <si>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</si>
  <si>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</si>
  <si>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</si>
  <si>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</si>
  <si>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</si>
  <si>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</si>
  <si>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</si>
  <si>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</si>
  <si>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省对下一般性转移支付补助（义务教育）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</si>
  <si>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</si>
  <si>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</si>
  <si>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</si>
  <si>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</si>
  <si>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</si>
  <si>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</si>
  <si>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</si>
  <si>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</si>
  <si>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</si>
  <si>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</si>
  <si>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</si>
  <si>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</si>
  <si>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</si>
  <si>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</si>
  <si>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</si>
  <si>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</si>
  <si>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</si>
  <si>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</si>
  <si>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</si>
  <si>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</si>
  <si>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</si>
  <si>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</si>
  <si>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</si>
  <si>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</si>
  <si>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</si>
  <si>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</si>
  <si>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</si>
  <si>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</si>
  <si>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</si>
  <si>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</si>
  <si>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</si>
  <si>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</si>
  <si>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</si>
  <si>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</si>
  <si>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</si>
  <si>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</si>
  <si>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</si>
  <si>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</si>
  <si>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</si>
  <si>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</si>
  <si>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</si>
  <si>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</si>
  <si>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</si>
  <si>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</si>
  <si>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</si>
  <si>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</si>
  <si>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</si>
  <si>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</si>
  <si>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</si>
  <si>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</si>
  <si>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</si>
  <si>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</si>
  <si>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</si>
  <si>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</si>
  <si>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</si>
  <si>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</si>
  <si>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</si>
  <si>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</si>
  <si>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</si>
  <si>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</si>
  <si>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</si>
  <si>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</si>
  <si>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</si>
  <si>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</si>
  <si>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</si>
  <si>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</si>
  <si>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</si>
  <si>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</si>
  <si>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</si>
  <si>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</si>
  <si>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</si>
  <si>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</si>
  <si>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</si>
  <si>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</si>
  <si>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</si>
  <si>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</si>
  <si>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</si>
  <si>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</si>
  <si>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</si>
  <si>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</si>
  <si>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</si>
  <si>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</si>
  <si>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</si>
  <si>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</si>
  <si>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</si>
  <si>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</si>
  <si>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</si>
  <si>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</si>
  <si>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</si>
  <si>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</si>
  <si>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</si>
  <si>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</si>
  <si>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</si>
  <si>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</si>
  <si>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</si>
  <si>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</si>
  <si>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</si>
  <si>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</si>
  <si>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</si>
  <si>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</si>
  <si>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</si>
  <si>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</si>
  <si>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</si>
  <si>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</si>
  <si>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</si>
  <si>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</si>
  <si>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</si>
  <si>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</si>
  <si>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</si>
  <si>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</si>
  <si>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</si>
  <si>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</si>
  <si>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</si>
  <si>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</si>
  <si>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</si>
  <si>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</si>
  <si>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</si>
  <si>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</si>
  <si>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</si>
  <si>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</si>
  <si>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</si>
  <si>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</si>
  <si>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</si>
  <si>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</si>
  <si>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</si>
  <si>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</si>
  <si>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</si>
  <si>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</si>
  <si>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</si>
  <si>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</si>
  <si>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</si>
  <si>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</si>
  <si>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</si>
  <si>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</si>
  <si>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</si>
  <si>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</si>
  <si>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</si>
  <si>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</si>
  <si>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</si>
  <si>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</si>
  <si>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</si>
  <si>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</si>
  <si>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</si>
  <si>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</si>
  <si>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</si>
  <si>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</si>
  <si>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</si>
  <si>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</si>
  <si>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</si>
  <si>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</si>
  <si>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</si>
  <si>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</si>
  <si>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</si>
  <si>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</si>
  <si>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</si>
  <si>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</si>
  <si>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</si>
  <si>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</si>
  <si>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</si>
  <si>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</si>
  <si>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</si>
  <si>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</si>
  <si>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</si>
  <si>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</si>
  <si>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</si>
  <si>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</si>
  <si>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</si>
  <si>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</si>
  <si>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</si>
  <si>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</si>
  <si>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</si>
  <si>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</si>
  <si>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</si>
  <si>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</si>
  <si>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</si>
  <si>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</si>
  <si>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</si>
  <si>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</si>
  <si>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</si>
  <si>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</si>
  <si>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</si>
  <si>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</si>
  <si>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</si>
  <si>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</si>
  <si>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</si>
  <si>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</si>
  <si>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</si>
  <si>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</si>
  <si>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</si>
  <si>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</si>
  <si>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</si>
  <si>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</si>
  <si>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</si>
  <si>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</si>
  <si>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</si>
  <si>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</si>
  <si>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</si>
  <si>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</si>
  <si>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</si>
  <si>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</si>
  <si>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</si>
  <si>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</si>
  <si>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</si>
  <si>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</si>
  <si>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</si>
  <si>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</si>
  <si>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</si>
  <si>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</si>
  <si>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</si>
  <si>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</si>
  <si>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</si>
  <si>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</si>
  <si>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</si>
  <si>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</si>
  <si>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</si>
  <si>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</si>
  <si>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</si>
  <si>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</si>
  <si>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</si>
  <si>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</si>
  <si>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</si>
  <si>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</si>
  <si>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</si>
  <si>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</si>
  <si>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</si>
  <si>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</si>
  <si>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</si>
  <si>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</si>
  <si>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</si>
  <si>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</si>
  <si>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</si>
  <si>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</si>
  <si>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</si>
  <si>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</si>
  <si>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</si>
  <si>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</si>
  <si>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</si>
  <si>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</si>
  <si>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</si>
  <si>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</si>
  <si>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</si>
  <si>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</si>
  <si>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</si>
  <si>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</si>
  <si>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</si>
  <si>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</si>
  <si>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</si>
  <si>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</si>
  <si>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</si>
  <si>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</si>
  <si>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</si>
  <si>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</si>
  <si>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</si>
  <si>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</si>
  <si>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</si>
  <si>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</si>
  <si>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</si>
  <si>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</si>
  <si>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</si>
  <si>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</si>
  <si>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</si>
  <si>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</si>
  <si>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</si>
  <si>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</si>
  <si>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</si>
  <si>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</si>
  <si>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</si>
  <si>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</si>
  <si>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</si>
  <si>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</si>
  <si>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</si>
  <si>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</si>
  <si>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</si>
  <si>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</si>
  <si>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</si>
  <si>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</si>
  <si>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</si>
  <si>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</si>
  <si>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</si>
  <si>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</si>
  <si>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</si>
  <si>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</si>
  <si>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</si>
  <si>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</si>
  <si>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</si>
  <si>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</si>
  <si>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</si>
  <si>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</si>
  <si>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</si>
  <si>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</si>
  <si>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</si>
  <si>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</si>
  <si>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</si>
  <si>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</si>
  <si>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</si>
  <si>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</si>
  <si>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</si>
  <si>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</si>
  <si>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</si>
  <si>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</si>
  <si>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</si>
  <si>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</si>
  <si>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</si>
  <si>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</si>
  <si>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</si>
  <si>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</si>
  <si>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</si>
  <si>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</si>
  <si>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</si>
  <si>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</si>
  <si>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</si>
  <si>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</si>
  <si>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</si>
  <si>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</si>
  <si>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</si>
  <si>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</si>
  <si>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</si>
  <si>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</si>
  <si>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</si>
  <si>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</si>
  <si>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</si>
  <si>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</si>
  <si>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</si>
  <si>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</si>
  <si>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</si>
  <si>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</si>
  <si>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</si>
  <si>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</si>
  <si>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</si>
  <si>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</si>
  <si>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</si>
  <si>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</si>
  <si>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</si>
  <si>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</si>
  <si>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</si>
  <si>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</si>
  <si>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</si>
  <si>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</si>
  <si>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</si>
  <si>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</si>
  <si>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</si>
  <si>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</si>
  <si>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</si>
  <si>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</si>
  <si>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</si>
  <si>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</si>
  <si>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</si>
  <si>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</si>
  <si>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</si>
  <si>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</si>
  <si>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</si>
  <si>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</si>
  <si>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</si>
  <si>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</si>
  <si>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</si>
  <si>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</si>
  <si>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</si>
  <si>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</si>
  <si>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</si>
  <si>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</si>
  <si>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</si>
  <si>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</si>
  <si>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</si>
  <si>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</si>
  <si>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</si>
  <si>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</si>
  <si>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</si>
  <si>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</si>
  <si>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</si>
  <si>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</si>
  <si>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</si>
  <si>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</si>
  <si>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</si>
  <si>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</si>
  <si>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</si>
  <si>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</si>
  <si>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</si>
  <si>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</si>
  <si>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</si>
  <si>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</si>
  <si>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</si>
  <si>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</si>
  <si>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</si>
  <si>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</si>
  <si>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</si>
  <si>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</si>
  <si>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</si>
  <si>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</si>
  <si>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</si>
  <si>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</si>
  <si>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</si>
  <si>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</si>
  <si>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</si>
  <si>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</si>
  <si>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</si>
  <si>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</si>
  <si>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</si>
  <si>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</si>
  <si>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</si>
  <si>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</si>
  <si>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</si>
  <si>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</si>
  <si>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</si>
  <si>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</si>
  <si>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</si>
  <si>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</si>
  <si>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</si>
  <si>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</si>
  <si>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</si>
  <si>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</si>
  <si>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</si>
  <si>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</si>
  <si>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</si>
  <si>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</si>
  <si>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</si>
  <si>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</si>
  <si>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</si>
  <si>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</si>
  <si>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</si>
  <si>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</si>
  <si>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</si>
  <si>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</si>
  <si>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</si>
  <si>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</si>
  <si>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</si>
  <si>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</si>
  <si>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</si>
  <si>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</si>
  <si>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</si>
  <si>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省对下一般性转移支付补助（基本养老保险和低保）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</si>
  <si>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</si>
  <si>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</si>
  <si>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</si>
  <si>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</si>
  <si>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</si>
  <si>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</si>
  <si>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</si>
  <si>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</si>
  <si>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</si>
  <si>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</si>
  <si>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</si>
  <si>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</si>
  <si>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</si>
  <si>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</si>
  <si>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</si>
  <si>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</si>
  <si>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</si>
  <si>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</si>
  <si>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</si>
  <si>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</si>
  <si>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</si>
  <si>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</si>
  <si>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</si>
  <si>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</si>
  <si>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</si>
  <si>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</si>
  <si>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</si>
  <si>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</si>
  <si>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</si>
  <si>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</si>
  <si>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</si>
  <si>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</si>
  <si>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</si>
  <si>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</si>
  <si>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</si>
  <si>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</si>
  <si>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</si>
  <si>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</si>
  <si>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</si>
  <si>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</si>
  <si>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</si>
  <si>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</si>
  <si>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</si>
  <si>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</si>
  <si>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</si>
  <si>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</si>
  <si>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</si>
  <si>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</si>
  <si>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</si>
  <si>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</si>
  <si>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</si>
  <si>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</si>
  <si>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</si>
  <si>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</si>
  <si>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</si>
  <si>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</si>
  <si>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</si>
  <si>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</si>
  <si>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</si>
  <si>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</si>
  <si>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</si>
  <si>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</si>
  <si>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</si>
  <si>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</si>
  <si>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</si>
  <si>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</si>
  <si>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</si>
  <si>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</si>
  <si>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</si>
  <si>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</si>
  <si>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</si>
  <si>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</si>
  <si>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</si>
  <si>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</si>
  <si>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</si>
  <si>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</si>
  <si>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</si>
  <si>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</si>
  <si>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</si>
  <si>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</si>
  <si>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</si>
  <si>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</si>
  <si>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</si>
  <si>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</si>
  <si>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</si>
  <si>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</si>
  <si>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</si>
  <si>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</si>
  <si>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</si>
  <si>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</si>
  <si>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</si>
  <si>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</si>
  <si>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</si>
  <si>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</si>
  <si>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</si>
  <si>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</si>
  <si>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</si>
  <si>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</si>
  <si>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</si>
  <si>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 xml:space="preserve"> </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</si>
  <si>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</si>
  <si>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</si>
  <si>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</si>
  <si>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</si>
  <si>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</si>
  <si>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</si>
  <si>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</si>
  <si>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</si>
  <si>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</si>
  <si>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</si>
  <si>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</si>
  <si>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</si>
  <si>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</si>
  <si>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</si>
  <si>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</si>
  <si>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</si>
  <si>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</si>
  <si>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</si>
  <si>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</si>
  <si>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</si>
  <si>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</si>
  <si>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</si>
  <si>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</si>
  <si>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</si>
  <si>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</si>
  <si>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</si>
  <si>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</si>
  <si>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</si>
  <si>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</si>
  <si>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</si>
  <si>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</si>
  <si>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</si>
  <si>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</si>
  <si>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</si>
  <si>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</si>
  <si>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</si>
  <si>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</si>
  <si>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</si>
  <si>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</si>
  <si>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</si>
  <si>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</si>
  <si>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</si>
  <si>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</si>
  <si>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</si>
  <si>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</si>
  <si>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</si>
  <si>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</si>
  <si>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</si>
  <si>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</si>
  <si>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</si>
  <si>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</si>
  <si>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</si>
  <si>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</si>
  <si>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</si>
  <si>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</si>
  <si>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</si>
  <si>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</si>
  <si>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</si>
  <si>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</si>
  <si>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</si>
  <si>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</si>
  <si>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</si>
  <si>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</si>
  <si>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</si>
  <si>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</si>
  <si>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</si>
  <si>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</si>
  <si>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</si>
  <si>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</si>
  <si>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</si>
  <si>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</si>
  <si>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</si>
  <si>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</si>
  <si>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</si>
  <si>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</si>
  <si>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</si>
  <si>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</si>
  <si>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</si>
  <si>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</si>
  <si>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</si>
  <si>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</si>
  <si>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</si>
  <si>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</si>
  <si>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</si>
  <si>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</si>
  <si>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</si>
  <si>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</si>
  <si>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</si>
  <si>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</si>
  <si>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</si>
  <si>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</si>
  <si>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</si>
  <si>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</si>
  <si>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</si>
  <si>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</si>
  <si>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</si>
  <si>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</si>
  <si>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</si>
  <si>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</si>
  <si>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</si>
  <si>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</si>
  <si>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</si>
  <si>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</si>
  <si>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</si>
  <si>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</si>
  <si>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</si>
  <si>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</si>
  <si>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</si>
  <si>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</si>
  <si>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</si>
  <si>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</si>
  <si>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</si>
  <si>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</si>
  <si>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</si>
  <si>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</si>
  <si>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</si>
  <si>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</si>
  <si>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</si>
  <si>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</si>
  <si>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</si>
  <si>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</si>
  <si>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</si>
  <si>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</si>
  <si>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</si>
  <si>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</si>
  <si>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</si>
  <si>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</si>
  <si>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</si>
  <si>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</si>
  <si>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</si>
  <si>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</si>
  <si>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</si>
  <si>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</si>
  <si>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</si>
  <si>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</si>
  <si>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</si>
  <si>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</si>
  <si>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</si>
  <si>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</si>
  <si>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</si>
  <si>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</si>
  <si>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</si>
  <si>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</si>
  <si>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</si>
  <si>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</si>
  <si>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</si>
  <si>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</si>
  <si>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</si>
  <si>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</si>
  <si>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</si>
  <si>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</si>
  <si>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</si>
  <si>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</si>
  <si>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</si>
  <si>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</si>
  <si>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</si>
  <si>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</si>
  <si>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</si>
  <si>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</si>
  <si>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</si>
  <si>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</si>
  <si>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</si>
  <si>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</si>
  <si>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</si>
  <si>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</si>
  <si>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</si>
  <si>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</si>
  <si>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</si>
  <si>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</si>
  <si>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</si>
  <si>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</si>
  <si>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</si>
  <si>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</si>
  <si>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</si>
  <si>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</si>
  <si>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</si>
  <si>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</si>
  <si>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</si>
  <si>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</si>
  <si>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</si>
  <si>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</si>
  <si>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</si>
  <si>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</si>
  <si>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</si>
  <si>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</si>
  <si>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</si>
  <si>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</si>
  <si>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</si>
  <si>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</si>
  <si>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</si>
  <si>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</si>
  <si>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</si>
  <si>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</si>
  <si>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</si>
  <si>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</si>
  <si>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</si>
  <si>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</si>
  <si>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</si>
  <si>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</si>
  <si>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</si>
  <si>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</si>
  <si>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</si>
  <si>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</si>
  <si>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</si>
  <si>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</si>
  <si>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</si>
  <si>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</si>
  <si>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</si>
  <si>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</si>
  <si>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</si>
  <si>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</si>
  <si>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</si>
  <si>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</si>
  <si>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</si>
  <si>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</si>
  <si>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</si>
  <si>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</si>
  <si>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</si>
  <si>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</si>
  <si>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</si>
  <si>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</si>
  <si>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</si>
  <si>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</si>
  <si>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</si>
  <si>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</si>
  <si>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</si>
  <si>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</si>
  <si>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</si>
  <si>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</si>
  <si>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</si>
  <si>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</si>
  <si>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</si>
  <si>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</si>
  <si>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</si>
  <si>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</si>
  <si>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</si>
  <si>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</si>
  <si>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</si>
  <si>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</si>
  <si>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</si>
  <si>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</si>
  <si>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</si>
  <si>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</si>
  <si>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</si>
  <si>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</si>
  <si>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</si>
  <si>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</si>
  <si>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</si>
  <si>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</si>
  <si>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</si>
  <si>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</si>
  <si>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</si>
  <si>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</si>
  <si>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</si>
  <si>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</si>
  <si>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</si>
  <si>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</si>
  <si>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</si>
  <si>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</si>
  <si>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</si>
  <si>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</si>
  <si>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</si>
  <si>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</si>
  <si>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</si>
  <si>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</si>
  <si>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</si>
  <si>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</si>
  <si>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</si>
  <si>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</si>
  <si>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</si>
  <si>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</si>
  <si>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</si>
  <si>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</si>
  <si>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</si>
  <si>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</si>
  <si>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</si>
  <si>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</si>
  <si>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</si>
  <si>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</si>
  <si>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</si>
  <si>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</si>
  <si>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</si>
  <si>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</si>
  <si>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</si>
  <si>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</si>
  <si>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</si>
  <si>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</si>
  <si>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</si>
  <si>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</si>
  <si>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</si>
  <si>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</si>
  <si>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</si>
  <si>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</si>
  <si>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</si>
  <si>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</si>
  <si>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</si>
  <si>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</si>
  <si>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</si>
  <si>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</si>
  <si>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</si>
  <si>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</si>
  <si>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</si>
  <si>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</si>
  <si>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</si>
  <si>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</si>
  <si>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</si>
  <si>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</si>
  <si>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</si>
  <si>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</si>
  <si>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</si>
  <si>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</si>
  <si>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</si>
  <si>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</si>
  <si>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</si>
  <si>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</si>
  <si>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</si>
  <si>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</si>
  <si>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</si>
  <si>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</si>
  <si>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</si>
  <si>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</si>
  <si>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</si>
  <si>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</si>
  <si>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</si>
  <si>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</si>
  <si>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</si>
  <si>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</si>
  <si>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</si>
  <si>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</si>
  <si>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</si>
  <si>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</si>
  <si>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</si>
  <si>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</si>
  <si>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</si>
  <si>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</si>
  <si>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</si>
  <si>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</si>
  <si>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</si>
  <si>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</si>
  <si>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</si>
  <si>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</si>
  <si>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</si>
  <si>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</si>
  <si>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</si>
  <si>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</si>
  <si>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</si>
  <si>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</si>
  <si>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</si>
  <si>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</si>
  <si>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</si>
  <si>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</si>
  <si>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</si>
  <si>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</si>
  <si>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</si>
  <si>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</si>
  <si>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</si>
  <si>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</si>
  <si>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</si>
  <si>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</si>
  <si>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</si>
  <si>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</si>
  <si>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</si>
  <si>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</si>
  <si>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</si>
  <si>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</si>
  <si>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</si>
  <si>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</si>
  <si>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</si>
  <si>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</si>
  <si>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</si>
  <si>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</si>
  <si>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</si>
  <si>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</si>
  <si>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</si>
  <si>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</si>
  <si>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</si>
  <si>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</si>
  <si>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</si>
  <si>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</si>
  <si>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</si>
  <si>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</si>
  <si>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</si>
  <si>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</si>
  <si>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</si>
  <si>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</si>
  <si>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</si>
  <si>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</si>
  <si>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</si>
  <si>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</si>
  <si>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</si>
  <si>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</si>
  <si>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</si>
  <si>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</si>
  <si>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</si>
  <si>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</si>
  <si>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</si>
  <si>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</si>
  <si>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</si>
  <si>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</si>
  <si>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</si>
  <si>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</si>
  <si>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</si>
  <si>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</si>
  <si>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</si>
  <si>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</si>
  <si>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</si>
  <si>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</si>
  <si>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</si>
  <si>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</si>
  <si>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</si>
  <si>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</si>
  <si>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</si>
  <si>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</si>
  <si>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</si>
  <si>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</si>
  <si>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</si>
  <si>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</si>
  <si>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</si>
  <si>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</si>
  <si>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</si>
  <si>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</si>
  <si>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</si>
  <si>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</si>
  <si>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</si>
  <si>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</si>
  <si>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</si>
  <si>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</si>
  <si>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</si>
  <si>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省对下一般性转移支付补助（农村综合改革）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</si>
  <si>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</si>
  <si>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</si>
  <si>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</si>
  <si>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</si>
  <si>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</si>
  <si>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</si>
  <si>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</si>
  <si>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</si>
  <si>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</si>
  <si>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</si>
  <si>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</si>
  <si>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</si>
  <si>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</si>
  <si>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</si>
  <si>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</si>
  <si>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</si>
  <si>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</si>
  <si>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</si>
  <si>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</si>
  <si>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</si>
  <si>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</si>
  <si>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</si>
  <si>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</si>
  <si>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</si>
  <si>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</si>
  <si>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</si>
  <si>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</si>
  <si>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</si>
  <si>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</si>
  <si>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</si>
  <si>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</si>
  <si>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</si>
  <si>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</si>
  <si>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</si>
  <si>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</si>
  <si>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</si>
  <si>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</si>
  <si>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</si>
  <si>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</si>
  <si>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</si>
  <si>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</si>
  <si>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</si>
  <si>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</si>
  <si>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</si>
  <si>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</si>
  <si>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</si>
  <si>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</si>
  <si>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</si>
  <si>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</si>
  <si>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</si>
  <si>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</si>
  <si>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</si>
  <si>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</si>
  <si>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</si>
  <si>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</si>
  <si>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</si>
  <si>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</si>
  <si>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</si>
  <si>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</si>
  <si>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</si>
  <si>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</si>
  <si>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</si>
  <si>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</si>
  <si>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</si>
  <si>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</si>
  <si>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</si>
  <si>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</si>
  <si>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</si>
  <si>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</si>
  <si>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</si>
  <si>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</si>
  <si>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</si>
  <si>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</si>
  <si>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</si>
  <si>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</si>
  <si>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</si>
  <si>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</si>
  <si>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</si>
  <si>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</si>
  <si>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</si>
  <si>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</si>
  <si>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</si>
  <si>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</si>
  <si>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</si>
  <si>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</si>
  <si>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</si>
  <si>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</si>
  <si>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</si>
  <si>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</si>
  <si>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</si>
  <si>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</si>
  <si>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</si>
  <si>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</si>
  <si>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</si>
  <si>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</si>
  <si>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</si>
  <si>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</si>
  <si>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</si>
  <si>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</si>
  <si>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</si>
  <si>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</si>
  <si>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</si>
  <si>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</si>
  <si>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</si>
  <si>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</si>
  <si>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</si>
  <si>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</si>
  <si>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</si>
  <si>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</si>
  <si>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</si>
  <si>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</si>
  <si>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</si>
  <si>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</si>
  <si>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</si>
  <si>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</si>
  <si>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</si>
  <si>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</si>
  <si>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</si>
  <si>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</si>
  <si>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</si>
  <si>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</si>
  <si>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</si>
  <si>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</si>
  <si>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</si>
  <si>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</si>
  <si>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</si>
  <si>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</si>
  <si>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</si>
  <si>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</si>
  <si>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</si>
  <si>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</si>
  <si>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</si>
  <si>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</si>
  <si>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</si>
  <si>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</si>
  <si>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</si>
  <si>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</si>
  <si>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</si>
  <si>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</si>
  <si>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</si>
  <si>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</si>
  <si>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</si>
  <si>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</si>
  <si>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</si>
  <si>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</si>
  <si>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</si>
  <si>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</si>
  <si>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</si>
  <si>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</si>
  <si>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</si>
  <si>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</si>
  <si>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</si>
  <si>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</si>
  <si>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</si>
  <si>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</si>
  <si>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</si>
  <si>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</si>
  <si>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</si>
  <si>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</si>
  <si>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</si>
  <si>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</si>
  <si>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</si>
  <si>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</si>
  <si>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</si>
  <si>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</si>
  <si>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</si>
  <si>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</si>
  <si>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</si>
  <si>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</si>
  <si>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</si>
  <si>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</si>
  <si>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</si>
  <si>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</si>
  <si>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</si>
  <si>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</si>
  <si>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</si>
  <si>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</si>
  <si>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</si>
  <si>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</si>
  <si>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</si>
  <si>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</si>
  <si>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</si>
  <si>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</si>
  <si>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</si>
  <si>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</si>
  <si>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</si>
  <si>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</si>
  <si>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</si>
  <si>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</si>
  <si>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</si>
  <si>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</si>
  <si>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</si>
  <si>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</si>
  <si>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</si>
  <si>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</si>
  <si>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</si>
  <si>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</si>
  <si>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</si>
  <si>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</si>
  <si>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</si>
  <si>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</si>
  <si>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</si>
  <si>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</si>
  <si>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</si>
  <si>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</si>
  <si>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</si>
  <si>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</si>
  <si>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</si>
  <si>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</si>
  <si>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</si>
  <si>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</si>
  <si>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</si>
  <si>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</si>
  <si>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</si>
  <si>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</si>
  <si>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</si>
  <si>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</si>
  <si>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</si>
  <si>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</si>
  <si>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</si>
  <si>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</si>
  <si>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</si>
  <si>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</si>
  <si>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</si>
  <si>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</si>
  <si>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</si>
  <si>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</si>
  <si>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</si>
  <si>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</si>
  <si>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</si>
  <si>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</si>
  <si>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</si>
  <si>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</si>
  <si>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</si>
  <si>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</si>
  <si>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</si>
  <si>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</si>
  <si>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</si>
  <si>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</si>
  <si>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</si>
  <si>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</si>
  <si>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</si>
  <si>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</si>
  <si>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</si>
  <si>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</si>
  <si>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</si>
  <si>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</si>
  <si>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</si>
  <si>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</si>
  <si>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</si>
  <si>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</si>
  <si>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</si>
  <si>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</si>
  <si>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</si>
  <si>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</si>
  <si>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</si>
  <si>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</si>
  <si>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</si>
  <si>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</si>
  <si>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</si>
  <si>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</si>
  <si>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</si>
  <si>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</si>
  <si>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</si>
  <si>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</si>
  <si>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</si>
  <si>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</si>
  <si>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</si>
  <si>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</si>
  <si>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</si>
  <si>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</si>
  <si>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</si>
  <si>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</si>
  <si>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</si>
  <si>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</si>
  <si>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</si>
  <si>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</si>
  <si>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</si>
  <si>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</si>
  <si>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</si>
  <si>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</si>
  <si>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</si>
  <si>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</si>
  <si>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</si>
  <si>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</si>
  <si>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</si>
  <si>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</si>
  <si>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</si>
  <si>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</si>
  <si>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</si>
  <si>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</si>
  <si>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</si>
  <si>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</si>
  <si>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</si>
  <si>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</si>
  <si>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</si>
  <si>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</si>
  <si>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</si>
  <si>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</si>
  <si>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</si>
  <si>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</si>
  <si>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</si>
  <si>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</si>
  <si>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</si>
  <si>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</si>
  <si>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</si>
  <si>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</si>
  <si>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</si>
  <si>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</si>
  <si>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</si>
  <si>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</si>
  <si>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</si>
  <si>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</si>
  <si>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</si>
  <si>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</si>
  <si>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</si>
  <si>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</si>
  <si>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</si>
  <si>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</si>
  <si>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</si>
  <si>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</si>
  <si>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</si>
  <si>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</si>
  <si>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</si>
  <si>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</si>
  <si>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</si>
  <si>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</si>
  <si>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</si>
  <si>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</si>
  <si>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</si>
  <si>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</si>
  <si>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</si>
  <si>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</si>
  <si>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</si>
  <si>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</si>
  <si>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</si>
  <si>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</si>
  <si>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</si>
  <si>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</si>
  <si>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</si>
  <si>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</si>
  <si>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</si>
  <si>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</si>
  <si>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</si>
  <si>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</si>
  <si>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</si>
  <si>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</si>
  <si>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</si>
  <si>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</si>
  <si>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</si>
  <si>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</si>
  <si>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</si>
  <si>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</si>
  <si>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</si>
  <si>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</si>
  <si>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</si>
  <si>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</si>
  <si>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</si>
  <si>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</si>
  <si>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</si>
  <si>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</si>
  <si>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</si>
  <si>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</si>
  <si>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</si>
  <si>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</si>
  <si>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</si>
  <si>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</si>
  <si>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</si>
  <si>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</si>
  <si>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</si>
  <si>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</si>
  <si>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</si>
  <si>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</si>
  <si>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</si>
  <si>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</si>
  <si>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</si>
  <si>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</si>
  <si>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</si>
  <si>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</si>
  <si>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</si>
  <si>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</si>
  <si>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</si>
  <si>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</si>
  <si>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</si>
  <si>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</si>
  <si>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</si>
  <si>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</si>
  <si>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</si>
  <si>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</si>
  <si>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</si>
  <si>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</si>
  <si>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</si>
  <si>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</si>
  <si>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</si>
  <si>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</si>
  <si>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</si>
  <si>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</si>
  <si>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</si>
  <si>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</si>
  <si>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</si>
  <si>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</si>
  <si>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</si>
  <si>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</si>
  <si>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</si>
  <si>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</si>
  <si>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</si>
  <si>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</si>
  <si>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</si>
  <si>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</si>
  <si>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</si>
  <si>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</si>
  <si>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</si>
  <si>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</si>
  <si>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</si>
  <si>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</si>
  <si>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</si>
  <si>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</si>
  <si>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</si>
  <si>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</si>
  <si>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</si>
  <si>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</si>
  <si>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</si>
  <si>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</si>
  <si>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</si>
  <si>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</si>
  <si>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</si>
  <si>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</si>
  <si>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</si>
  <si>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</si>
  <si>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</si>
  <si>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</si>
  <si>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</si>
  <si>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</si>
  <si>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</si>
  <si>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</si>
  <si>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</si>
  <si>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</si>
  <si>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</si>
  <si>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</si>
  <si>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</si>
  <si>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</si>
  <si>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</si>
  <si>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</si>
  <si>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</si>
  <si>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</si>
  <si>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</si>
  <si>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</si>
  <si>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</si>
  <si>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</si>
  <si>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</si>
  <si>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</si>
  <si>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</si>
  <si>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</si>
  <si>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</si>
  <si>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</si>
  <si>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</si>
  <si>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</si>
  <si>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</si>
  <si>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</si>
  <si>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</si>
  <si>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</si>
  <si>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</si>
  <si>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</si>
  <si>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</si>
  <si>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</si>
  <si>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</si>
  <si>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</si>
  <si>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</si>
  <si>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</si>
  <si>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</si>
  <si>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</si>
  <si>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</si>
  <si>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</si>
  <si>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</si>
  <si>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</si>
  <si>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</si>
  <si>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</si>
  <si>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</si>
  <si>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</si>
  <si>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</si>
  <si>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</si>
  <si>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</si>
  <si>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</si>
  <si>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</si>
  <si>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</si>
  <si>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</si>
  <si>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</si>
  <si>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</si>
  <si>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</si>
  <si>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</si>
  <si>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</si>
  <si>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</si>
  <si>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</si>
  <si>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</si>
  <si>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</si>
  <si>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</si>
  <si>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</si>
  <si>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</si>
  <si>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</si>
  <si>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</si>
  <si>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</si>
  <si>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</si>
  <si>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</si>
  <si>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</si>
  <si>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</si>
  <si>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</si>
  <si>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</si>
  <si>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</si>
  <si>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</si>
  <si>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</si>
  <si>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</si>
  <si>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</si>
  <si>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</si>
  <si>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</si>
  <si>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</si>
  <si>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</si>
  <si>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</si>
  <si>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</si>
  <si>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</si>
  <si>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</si>
  <si>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</si>
  <si>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</si>
  <si>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</si>
  <si>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</si>
  <si>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</si>
  <si>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</si>
  <si>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</si>
  <si>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</si>
  <si>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</si>
  <si>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</si>
  <si>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</si>
  <si>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</si>
  <si>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</si>
  <si>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</si>
  <si>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</si>
  <si>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</si>
  <si>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</si>
  <si>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</si>
  <si>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</si>
  <si>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</si>
  <si>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</si>
  <si>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</si>
  <si>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</si>
  <si>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</si>
  <si>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</si>
  <si>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</si>
  <si>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</si>
  <si>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</si>
  <si>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</si>
  <si>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</si>
  <si>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</si>
  <si>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</si>
  <si>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</si>
  <si>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</si>
  <si>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</si>
  <si>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</si>
  <si>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</si>
  <si>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</si>
  <si>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</si>
  <si>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</si>
  <si>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</si>
  <si>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</si>
  <si>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</si>
  <si>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</si>
  <si>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</si>
  <si>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</si>
  <si>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</si>
  <si>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</si>
  <si>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</si>
  <si>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</si>
  <si>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</si>
  <si>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</si>
  <si>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</si>
  <si>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</si>
  <si>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</si>
  <si>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</si>
  <si>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</si>
  <si>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</si>
  <si>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</si>
  <si>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</si>
  <si>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</si>
  <si>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</si>
  <si>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</si>
  <si>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</si>
  <si>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</si>
  <si>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</si>
  <si>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</si>
  <si>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</si>
  <si>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</si>
  <si>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</si>
  <si>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</si>
  <si>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</si>
  <si>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</si>
  <si>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</si>
  <si>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</si>
  <si>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</si>
  <si>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</si>
  <si>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</si>
  <si>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</si>
  <si>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</si>
  <si>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</si>
  <si>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</si>
  <si>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</si>
  <si>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</si>
  <si>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</si>
  <si>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</si>
  <si>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</si>
  <si>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</si>
  <si>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</si>
  <si>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</si>
  <si>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</si>
  <si>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</si>
  <si>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</si>
  <si>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</si>
  <si>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</si>
  <si>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</si>
  <si>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</si>
  <si>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</si>
  <si>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</si>
  <si>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</si>
  <si>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</si>
  <si>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</si>
  <si>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</si>
  <si>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</si>
  <si>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</si>
  <si>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</si>
  <si>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</si>
  <si>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</si>
  <si>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</si>
  <si>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</si>
  <si>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</si>
  <si>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</si>
  <si>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</si>
  <si>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</si>
  <si>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</si>
  <si>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</si>
  <si>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</si>
  <si>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</si>
  <si>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</si>
  <si>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</si>
  <si>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</si>
  <si>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</si>
  <si>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</si>
  <si>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</si>
  <si>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</si>
  <si>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</si>
  <si>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</si>
  <si>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</si>
  <si>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</si>
  <si>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</si>
  <si>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</si>
  <si>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市本级一般公共预算支出</t>
  </si>
  <si>
    <t>1-4 2023年高新区一般公共预算支出情况表</t>
  </si>
  <si>
    <t>高新区一般公共预算支出</t>
  </si>
  <si>
    <t>1-5  2023年楚雄市一般公共预算政府预算经济分类表（基本支出）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</si>
  <si>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</si>
  <si>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</si>
  <si>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</si>
  <si>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</si>
  <si>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</si>
  <si>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</si>
  <si>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</si>
  <si>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</si>
  <si>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</si>
  <si>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</si>
  <si>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</si>
  <si>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</si>
  <si>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</si>
  <si>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</si>
  <si>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</si>
  <si>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</si>
  <si>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</si>
  <si>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</si>
  <si>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</si>
  <si>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</si>
  <si>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</si>
  <si>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</si>
  <si>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</si>
  <si>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</si>
  <si>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</si>
  <si>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</si>
  <si>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</si>
  <si>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</si>
  <si>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</si>
  <si>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1-5  2023年楚雄市市本级一般公共预算政府预算经济分类表（基本支出）</t>
  </si>
  <si>
    <t>1-5  2023年楚雄市高新区一般公共预算政府预算经济分类表（基本支出）</t>
  </si>
  <si>
    <t>1-6 一般公共预算支出表(州、市对下转移支付项目)</t>
  </si>
  <si>
    <t>项       目</t>
  </si>
  <si>
    <t>其中：延续项目</t>
  </si>
  <si>
    <t>其中：新增项目</t>
  </si>
  <si>
    <t>一般公共服务支出</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</si>
  <si>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</si>
  <si>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</si>
  <si>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</si>
  <si>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</si>
  <si>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</si>
  <si>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</si>
  <si>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</si>
  <si>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</si>
  <si>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</si>
  <si>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</si>
  <si>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</si>
  <si>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</si>
  <si>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</si>
  <si>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</si>
  <si>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</si>
  <si>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</si>
  <si>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</si>
  <si>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</si>
  <si>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</si>
  <si>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此表无公开内容。</t>
  </si>
  <si>
    <t>1-7  2023年楚雄市分地区税收返还和转移支付预算表</t>
  </si>
  <si>
    <t>州（市）</t>
  </si>
  <si>
    <t>税收返还</t>
  </si>
  <si>
    <t>转移支付</t>
  </si>
  <si>
    <t>一、提前下达数</t>
  </si>
  <si>
    <t>二、预算数</t>
  </si>
  <si>
    <t>1-8  2023年楚雄市市本级“三公”经费预算财政拨款情况统计表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</si>
  <si>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</si>
  <si>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</si>
  <si>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</si>
  <si>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</si>
  <si>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</si>
  <si>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</si>
  <si>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</si>
  <si>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</si>
  <si>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因公出国（境）费用支出预算实行零增长；（2）公务接待费：严格控制公务接待费用支出预算。市级各部门严格按照公务接待管理办法，切实规范接待范围和标准，简化接待程序，严格控制陪餐人数，切实控制接待费用支出。（3）公务用车购置费：全市目前部分公务用车中，有的公务用车已达到报废年限，车辆状况较差难以满足当前的工作使用需要且日常维护费用偏高，计划在2023年报废并购置一批，故2023年公务用车购置费预算增加；公务用车运行费：加强公务用车管理，规范公务用车，故2023年公务用车运行维护费预算减少。</t>
  </si>
  <si>
    <t>2-1  2023年楚雄市政府性基金预算收入情况表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</si>
  <si>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</si>
  <si>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</si>
  <si>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</si>
  <si>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</si>
  <si>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</si>
  <si>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</si>
  <si>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</si>
  <si>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</si>
  <si>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</si>
  <si>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</si>
  <si>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</si>
  <si>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</si>
  <si>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</si>
  <si>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</si>
  <si>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</si>
  <si>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</si>
  <si>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</si>
  <si>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</si>
  <si>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</si>
  <si>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</si>
  <si>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</si>
  <si>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</si>
  <si>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</si>
  <si>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</si>
  <si>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</si>
  <si>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</si>
  <si>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</si>
  <si>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</si>
  <si>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</si>
  <si>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</si>
  <si>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</si>
  <si>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</si>
  <si>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</si>
  <si>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</si>
  <si>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</si>
  <si>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</si>
  <si>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</si>
  <si>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</si>
  <si>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</si>
  <si>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</si>
  <si>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</si>
  <si>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</si>
  <si>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</si>
  <si>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</si>
  <si>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</si>
  <si>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</si>
  <si>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</si>
  <si>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</si>
  <si>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</si>
  <si>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地方政府专项债务收入</t>
  </si>
  <si>
    <t xml:space="preserve">  政府性基金转移收入</t>
  </si>
  <si>
    <t xml:space="preserve">     政府性基金补助收入</t>
  </si>
  <si>
    <t xml:space="preserve">     抗疫特别国债转移支付收入</t>
  </si>
  <si>
    <t>2-2  2023年楚雄市政府性基金预算支出情况表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</si>
  <si>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</si>
  <si>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</si>
  <si>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</si>
  <si>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</si>
  <si>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</si>
  <si>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</si>
  <si>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</si>
  <si>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</si>
  <si>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</si>
  <si>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</si>
  <si>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</si>
  <si>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</si>
  <si>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</si>
  <si>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</si>
  <si>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</si>
  <si>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</si>
  <si>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</si>
  <si>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</si>
  <si>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</si>
  <si>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</si>
  <si>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</si>
  <si>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</si>
  <si>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</si>
  <si>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</si>
  <si>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</si>
  <si>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</si>
  <si>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</si>
  <si>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</si>
  <si>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</si>
  <si>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</si>
  <si>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</si>
  <si>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</si>
  <si>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</si>
  <si>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</si>
  <si>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</si>
  <si>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</si>
  <si>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</si>
  <si>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</si>
  <si>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</si>
  <si>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</si>
  <si>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</si>
  <si>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</si>
  <si>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</si>
  <si>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</si>
  <si>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</si>
  <si>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</si>
  <si>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</si>
  <si>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</si>
  <si>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</si>
  <si>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</si>
  <si>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</si>
  <si>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</si>
  <si>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</si>
  <si>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</si>
  <si>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</si>
  <si>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</si>
  <si>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</si>
  <si>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</si>
  <si>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</si>
  <si>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</si>
  <si>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</si>
  <si>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</si>
  <si>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</si>
  <si>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</si>
  <si>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</si>
  <si>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</si>
  <si>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</si>
  <si>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</si>
  <si>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</si>
  <si>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</si>
  <si>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</si>
  <si>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</si>
  <si>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</si>
  <si>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</si>
  <si>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</si>
  <si>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</si>
  <si>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</si>
  <si>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</si>
  <si>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</si>
  <si>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</si>
  <si>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</si>
  <si>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</si>
  <si>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</si>
  <si>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</si>
  <si>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</si>
  <si>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</si>
  <si>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</si>
  <si>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</si>
  <si>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</si>
  <si>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</si>
  <si>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</si>
  <si>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</si>
  <si>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</si>
  <si>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</si>
  <si>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</si>
  <si>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</si>
  <si>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</si>
  <si>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</si>
  <si>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</si>
  <si>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</si>
  <si>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</si>
  <si>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</si>
  <si>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</si>
  <si>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</si>
  <si>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</si>
  <si>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</si>
  <si>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</si>
  <si>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</si>
  <si>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</si>
  <si>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</si>
  <si>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</si>
  <si>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</si>
  <si>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</si>
  <si>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</si>
  <si>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</si>
  <si>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</si>
  <si>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</si>
  <si>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</si>
  <si>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</si>
  <si>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</si>
  <si>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</si>
  <si>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</si>
  <si>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</si>
  <si>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</si>
  <si>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</si>
  <si>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</si>
  <si>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</si>
  <si>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</si>
  <si>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</si>
  <si>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</si>
  <si>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</si>
  <si>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</si>
  <si>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</si>
  <si>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</si>
  <si>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</si>
  <si>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</si>
  <si>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</si>
  <si>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</si>
  <si>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</si>
  <si>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</si>
  <si>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</si>
  <si>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</si>
  <si>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</si>
  <si>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</si>
  <si>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</si>
  <si>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</si>
  <si>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</si>
  <si>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</si>
  <si>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</si>
  <si>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</si>
  <si>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</si>
  <si>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</si>
  <si>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</si>
  <si>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</si>
  <si>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</si>
  <si>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</si>
  <si>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</si>
  <si>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</si>
  <si>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</si>
  <si>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</si>
  <si>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</si>
  <si>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</si>
  <si>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</si>
  <si>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</si>
  <si>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</si>
  <si>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</si>
  <si>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</si>
  <si>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</si>
  <si>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</si>
  <si>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</si>
  <si>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</si>
  <si>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</si>
  <si>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</si>
  <si>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</si>
  <si>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</si>
  <si>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</si>
  <si>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</si>
  <si>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</si>
  <si>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</si>
  <si>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</si>
  <si>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</si>
  <si>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</si>
  <si>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</si>
  <si>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</si>
  <si>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</si>
  <si>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</si>
  <si>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</si>
  <si>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</si>
  <si>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</si>
  <si>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</si>
  <si>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</si>
  <si>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</si>
  <si>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</si>
  <si>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</si>
  <si>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</si>
  <si>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</si>
  <si>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</si>
  <si>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</si>
  <si>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</si>
  <si>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</si>
  <si>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</si>
  <si>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</si>
  <si>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</si>
  <si>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</si>
  <si>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</si>
  <si>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</si>
  <si>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</si>
  <si>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</si>
  <si>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</si>
  <si>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</si>
  <si>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</si>
  <si>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</si>
  <si>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</si>
  <si>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</si>
  <si>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</si>
  <si>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</si>
  <si>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</si>
  <si>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</si>
  <si>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</si>
  <si>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</si>
  <si>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</si>
  <si>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</si>
  <si>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</si>
  <si>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</si>
  <si>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</si>
  <si>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</si>
  <si>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</si>
  <si>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</si>
  <si>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</si>
  <si>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</si>
  <si>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</si>
  <si>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</si>
  <si>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</si>
  <si>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</si>
  <si>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</si>
  <si>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</si>
  <si>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</si>
  <si>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</si>
  <si>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</si>
  <si>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</si>
  <si>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</si>
  <si>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</si>
  <si>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</si>
  <si>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</si>
  <si>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</si>
  <si>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</si>
  <si>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</si>
  <si>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</si>
  <si>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</si>
  <si>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</si>
  <si>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</si>
  <si>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</si>
  <si>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</si>
  <si>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</si>
  <si>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</si>
  <si>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</si>
  <si>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</si>
  <si>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</si>
  <si>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</si>
  <si>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</si>
  <si>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</si>
  <si>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</si>
  <si>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</si>
  <si>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</si>
  <si>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</si>
  <si>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</si>
  <si>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</si>
  <si>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</si>
  <si>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</si>
  <si>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</si>
  <si>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</si>
  <si>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</si>
  <si>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</si>
  <si>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</si>
  <si>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</si>
  <si>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</si>
  <si>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</si>
  <si>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</si>
  <si>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</si>
  <si>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</si>
  <si>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</si>
  <si>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</si>
  <si>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</si>
  <si>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</si>
  <si>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</si>
  <si>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</si>
  <si>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</si>
  <si>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</si>
  <si>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</si>
  <si>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</si>
  <si>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</si>
  <si>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</si>
  <si>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</si>
  <si>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</si>
  <si>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</si>
  <si>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</si>
  <si>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</si>
  <si>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</si>
  <si>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</si>
  <si>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</si>
  <si>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</si>
  <si>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</si>
  <si>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</si>
  <si>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</si>
  <si>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</si>
  <si>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</si>
  <si>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</si>
  <si>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</si>
  <si>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</si>
  <si>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</si>
  <si>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</si>
  <si>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</si>
  <si>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</si>
  <si>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</si>
  <si>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</si>
  <si>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</si>
  <si>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</si>
  <si>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</si>
  <si>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</si>
  <si>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</si>
  <si>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</si>
  <si>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</si>
  <si>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</si>
  <si>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</si>
  <si>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</si>
  <si>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</si>
  <si>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</si>
  <si>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</si>
  <si>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</si>
  <si>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</si>
  <si>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</si>
  <si>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</si>
  <si>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</si>
  <si>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</si>
  <si>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</si>
  <si>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</si>
  <si>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</si>
  <si>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</si>
  <si>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</si>
  <si>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</si>
  <si>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</si>
  <si>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</si>
  <si>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</si>
  <si>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</si>
  <si>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</si>
  <si>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</si>
  <si>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</si>
  <si>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</si>
  <si>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</si>
  <si>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</si>
  <si>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</si>
  <si>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</si>
  <si>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</si>
  <si>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</si>
  <si>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</si>
  <si>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</si>
  <si>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</si>
  <si>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</si>
  <si>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</si>
  <si>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</si>
  <si>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</si>
  <si>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</si>
  <si>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</si>
  <si>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</si>
  <si>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</si>
  <si>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</si>
  <si>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</si>
  <si>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</si>
  <si>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</si>
  <si>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</si>
  <si>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</si>
  <si>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</si>
  <si>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</si>
  <si>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</si>
  <si>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</si>
  <si>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</si>
  <si>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</si>
  <si>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</si>
  <si>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</si>
  <si>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</si>
  <si>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</si>
  <si>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</si>
  <si>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</si>
  <si>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</si>
  <si>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</si>
  <si>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</si>
  <si>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</si>
  <si>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</si>
  <si>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</si>
  <si>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</si>
  <si>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</si>
  <si>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</si>
  <si>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</si>
  <si>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</si>
  <si>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</si>
  <si>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</si>
  <si>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</si>
  <si>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</si>
  <si>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</si>
  <si>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</si>
  <si>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</si>
  <si>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</si>
  <si>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</si>
  <si>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</si>
  <si>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</si>
  <si>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</si>
  <si>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</si>
  <si>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</si>
  <si>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</si>
  <si>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</si>
  <si>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</si>
  <si>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</si>
  <si>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</si>
  <si>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</si>
  <si>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</si>
  <si>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</si>
  <si>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</si>
  <si>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</si>
  <si>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</si>
  <si>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</si>
  <si>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</si>
  <si>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</si>
  <si>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</si>
  <si>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</si>
  <si>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</si>
  <si>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</si>
  <si>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</si>
  <si>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</si>
  <si>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</si>
  <si>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</si>
  <si>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</si>
  <si>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</si>
  <si>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</si>
  <si>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</si>
  <si>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</si>
  <si>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</si>
  <si>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</si>
  <si>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</si>
  <si>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</si>
  <si>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</si>
  <si>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</si>
  <si>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</si>
  <si>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</si>
  <si>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</si>
  <si>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</si>
  <si>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</si>
  <si>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</si>
  <si>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</si>
  <si>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</si>
  <si>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</si>
  <si>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</si>
  <si>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</si>
  <si>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</si>
  <si>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</si>
  <si>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</si>
  <si>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</si>
  <si>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</si>
  <si>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</si>
  <si>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</si>
  <si>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</si>
  <si>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</si>
  <si>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</si>
  <si>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</si>
  <si>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</si>
  <si>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</si>
  <si>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2023年市本级政府性基金预算收入情况表</t>
  </si>
  <si>
    <t>市本级政府性基金预算收入</t>
  </si>
  <si>
    <t xml:space="preserve">   政府性基金补助收入</t>
  </si>
  <si>
    <t xml:space="preserve">     政府性基金上解收入</t>
  </si>
  <si>
    <t>下级上解收入</t>
  </si>
  <si>
    <t>2-3  2023年高新区政府性基金预算收入情况表</t>
  </si>
  <si>
    <t>高新区政府性基金预算收入</t>
  </si>
  <si>
    <t>2-4  2023年市本级政府性基金预算支出情况表</t>
  </si>
  <si>
    <t>类</t>
  </si>
  <si>
    <t>市本级政府性基金支出</t>
  </si>
  <si>
    <t>2300401</t>
  </si>
  <si>
    <t xml:space="preserve">     政府性基金补助支出</t>
  </si>
  <si>
    <t>203308</t>
  </si>
  <si>
    <t>23011</t>
  </si>
  <si>
    <t xml:space="preserve">   地方政府专项债务转贷支出</t>
  </si>
  <si>
    <t>上年结转对应安排支出</t>
  </si>
  <si>
    <t>2-4  2023年高新区政府性基金预算支出情况表</t>
  </si>
  <si>
    <t>高新区政府性基金支出</t>
  </si>
  <si>
    <t>2-5  本级政府性基金支出表(州、市对下转移支付)</t>
  </si>
  <si>
    <t>本年支出小计</t>
  </si>
  <si>
    <t>3-1  2023年楚雄市国有资本经营收入预算情况表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</si>
  <si>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</si>
  <si>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</si>
  <si>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</si>
  <si>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</si>
  <si>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</si>
  <si>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</si>
  <si>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</si>
  <si>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</si>
  <si>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</si>
  <si>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</si>
  <si>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</si>
  <si>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</si>
  <si>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</si>
  <si>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</si>
  <si>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</si>
  <si>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</si>
  <si>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</si>
  <si>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</si>
  <si>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</si>
  <si>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</si>
  <si>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</si>
  <si>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</si>
  <si>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</si>
  <si>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</si>
  <si>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</si>
  <si>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</si>
  <si>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</si>
  <si>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</si>
  <si>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</si>
  <si>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</si>
  <si>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</si>
  <si>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</si>
  <si>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</si>
  <si>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</si>
  <si>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</si>
  <si>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</si>
  <si>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上年结转</t>
  </si>
  <si>
    <t>账务调整收入</t>
  </si>
  <si>
    <t>3-2  2023年楚雄市国有资本经营支出预算情况表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</si>
  <si>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</si>
  <si>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</si>
  <si>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</si>
  <si>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</si>
  <si>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</si>
  <si>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</si>
  <si>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</si>
  <si>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</si>
  <si>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</si>
  <si>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</si>
  <si>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</si>
  <si>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</si>
  <si>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</si>
  <si>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</si>
  <si>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</si>
  <si>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</si>
  <si>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</si>
  <si>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</si>
  <si>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</si>
  <si>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</si>
  <si>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国有资本经营预算转移支付</t>
  </si>
  <si>
    <t>调出资金</t>
  </si>
  <si>
    <t>结转下年</t>
  </si>
  <si>
    <t>3-3  2023年市本级国有资本经营收入预算情况表</t>
  </si>
  <si>
    <t>利润收入</t>
  </si>
  <si>
    <t xml:space="preserve">     卫生体育福利企业利润收入</t>
  </si>
  <si>
    <t>股利、股息收入</t>
  </si>
  <si>
    <t xml:space="preserve">  其他国有资本经营预算企业股利、股息收入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</si>
  <si>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</si>
  <si>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</si>
  <si>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</si>
  <si>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</si>
  <si>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</si>
  <si>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</si>
  <si>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市本级国有资本经营收入</t>
  </si>
  <si>
    <t>3-3  2023年高新区国有资本经营收入预算情况表</t>
  </si>
  <si>
    <t>高新区国有资本经营收入</t>
  </si>
  <si>
    <t>3-4  2023年市本级国有资本经营支出预算情况表</t>
  </si>
  <si>
    <t>项   目</t>
  </si>
  <si>
    <t xml:space="preserve">    "三供一业"移交补助支出</t>
  </si>
  <si>
    <t xml:space="preserve">   其他金融国有资本经营预算支出</t>
  </si>
  <si>
    <t>市本级国有资本经营支出</t>
  </si>
  <si>
    <t>3-4  2023年高新区国有资本经营支出预算情况表</t>
  </si>
  <si>
    <t>高新区国有资本经营支出</t>
  </si>
  <si>
    <t>3-5  2023年楚雄市市本级国有资本经营预算转移支付表（分地区）</t>
  </si>
  <si>
    <t>地  区</t>
  </si>
  <si>
    <t>预算数</t>
  </si>
  <si>
    <t>合  计</t>
  </si>
  <si>
    <t>3-6  2023年楚雄市市本级国有资本经营预算转移支付表（分项目）</t>
  </si>
  <si>
    <t>项目名称</t>
  </si>
  <si>
    <t>4-1  2023年楚雄市社会保险基金收入预算情况表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</si>
  <si>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</si>
  <si>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</si>
  <si>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</si>
  <si>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</si>
  <si>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</si>
  <si>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</si>
  <si>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</si>
  <si>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</si>
  <si>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</si>
  <si>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</si>
  <si>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</si>
  <si>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</si>
  <si>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</si>
  <si>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</si>
  <si>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</si>
  <si>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</si>
  <si>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收入合计</t>
  </si>
  <si>
    <t>4-2  2023年楚雄市社会保险基金支出预算情况表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</si>
  <si>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</si>
  <si>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</si>
  <si>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</si>
  <si>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</si>
  <si>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</si>
  <si>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</si>
  <si>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</si>
  <si>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</si>
  <si>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</si>
  <si>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</si>
  <si>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</si>
  <si>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</si>
  <si>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</si>
  <si>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</si>
  <si>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2023年市本级社会保险基金收入预算情况表</t>
  </si>
  <si>
    <t>4-4  2023年楚雄市市本级社会保险基金支出预算情况表</t>
  </si>
  <si>
    <t>5-1  楚雄市2022年地方政府债务限额及余额预算情况表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</si>
  <si>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</si>
  <si>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</si>
  <si>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</si>
  <si>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</si>
  <si>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</si>
  <si>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</si>
  <si>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</si>
  <si>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</si>
  <si>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</si>
  <si>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</si>
  <si>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</si>
  <si>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</si>
  <si>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</si>
  <si>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楚雄市合计</t>
  </si>
  <si>
    <t>（一）楚雄市</t>
  </si>
  <si>
    <t>注：1.本表反映上一年度本地区、本级及分地区地方政府债务限额及余额预计执行数。</t>
  </si>
  <si>
    <t xml:space="preserve">    2.本表由县级以上地方各级财政部门在本级人民代表大会批准预算后二十日内公开。</t>
  </si>
  <si>
    <t>楚雄市2022年地方政府债务限额及余额预算情况表</t>
  </si>
  <si>
    <t xml:space="preserve">  楚雄市</t>
  </si>
  <si>
    <t xml:space="preserve">    楚雄市本级</t>
  </si>
  <si>
    <t xml:space="preserve">    高新区</t>
  </si>
  <si>
    <t>5-2  楚雄市2022年地方政府一般债务余额情况表</t>
  </si>
  <si>
    <t>项    目</t>
  </si>
  <si>
    <t>执行数</t>
  </si>
  <si>
    <t>一、2021年末地方政府一般债务余额实际数</t>
  </si>
  <si>
    <t>二、2022年末地方政府一般债务余额限额</t>
  </si>
  <si>
    <t>三、2022年地方政府一般债务发行额</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</si>
  <si>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</si>
  <si>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</si>
  <si>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</si>
  <si>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</si>
  <si>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</si>
  <si>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</si>
  <si>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</si>
  <si>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楚雄市市本级2022年地方政府一般债务余额情况表</t>
  </si>
  <si>
    <t xml:space="preserve">    中央转贷地方的国际金融组织和外国政府贷款</t>
  </si>
  <si>
    <t xml:space="preserve">    2022年地方政府一般债券发行额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</si>
  <si>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</si>
  <si>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5-3  楚雄市高新区2022年地方政府一般债务余额情况表</t>
  </si>
  <si>
    <t>5-4  楚雄市2022年地方政府专项债务余额情况表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</si>
  <si>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</si>
  <si>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</si>
  <si>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</si>
  <si>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</si>
  <si>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</si>
  <si>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</si>
  <si>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</si>
  <si>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</si>
  <si>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楚雄市市本级2022年地方政府专项债务余额情况表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</si>
  <si>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</si>
  <si>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5-5  楚雄市高新区2022年地方政府专项债务余额情况表</t>
  </si>
  <si>
    <t>5-6  楚雄市地方政府债券发行及还本
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</si>
  <si>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</si>
  <si>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</si>
  <si>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</si>
  <si>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</si>
  <si>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</si>
  <si>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</si>
  <si>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</si>
  <si>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</si>
  <si>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</si>
  <si>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</si>
  <si>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</si>
  <si>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</si>
  <si>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</si>
  <si>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</si>
  <si>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</si>
  <si>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</si>
  <si>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</si>
  <si>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</si>
  <si>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</si>
  <si>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</si>
  <si>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</si>
  <si>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</si>
  <si>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</si>
  <si>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</si>
  <si>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</si>
  <si>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</si>
  <si>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</si>
  <si>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</si>
  <si>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</si>
  <si>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</si>
  <si>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</si>
  <si>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楚雄市2023年地方政府债务限额提前下达情况表</t>
  </si>
  <si>
    <t>下级</t>
  </si>
  <si>
    <t>一、2022年地方政府债务限额</t>
  </si>
  <si>
    <t>其中： 一般债务限额</t>
  </si>
  <si>
    <t xml:space="preserve">       专项债务限额</t>
  </si>
  <si>
    <t>二、提前下达的2023年新增地方政府债务限额</t>
  </si>
  <si>
    <t>注：本表反映本地区及本级年初预算中列示提前下达的新增地方政府债务限额情况，由县级以上地方各级财政部门在本级人民代表大会批准预算后二十日内公开。</t>
  </si>
  <si>
    <t>5-8  楚雄市2023年年初新增地方政府债券资金安排表</t>
  </si>
  <si>
    <t>序号</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</si>
  <si>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</si>
  <si>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</si>
  <si>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</si>
  <si>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</si>
  <si>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</si>
  <si>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t>6-1   2023年市级重大政策和重点项目绩效目标表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</si>
  <si>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</si>
  <si>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</si>
  <si>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</si>
  <si>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</si>
  <si>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</si>
  <si>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</si>
  <si>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</si>
  <si>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</si>
  <si>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</si>
  <si>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</si>
  <si>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楚雄市住房和城乡建设局</t>
  </si>
  <si>
    <t>人民防空专项经费</t>
  </si>
  <si>
    <t>1、楚雄市“4410”建设项目按计划进度实施；
2、人防专项规划公布实施；
3、防空警报器更换日常维护、确保防空警报器运行正常，随时处于备战状态；
4、加大人防教育宣传，增强群众爱国观念。
5.2023年人防设施（含防空警报器）巡查率100%，防空警报器维修功能实现率98%，防空警报器综合利用率98%，人民群众对人防工作的满意度100%，人民防空专项规划编制1个，人民防空4110工程质量达到国家规范要求.</t>
  </si>
  <si>
    <t>产出指标</t>
  </si>
  <si>
    <t>数量指标</t>
  </si>
  <si>
    <t>人防设施（含防空警报器）巡查率</t>
  </si>
  <si>
    <t>&gt;=</t>
  </si>
  <si>
    <t>%</t>
  </si>
  <si>
    <t>定量指标</t>
  </si>
  <si>
    <t>人防设施（含防空警报器）巡查率达100%</t>
  </si>
  <si>
    <t>人民防空专项规划编制数量</t>
  </si>
  <si>
    <t>=</t>
  </si>
  <si>
    <t>个</t>
  </si>
  <si>
    <t>编制完成人民防空专项规划1个</t>
  </si>
  <si>
    <t>质量指标</t>
  </si>
  <si>
    <t>工程质量达到国家规范要求</t>
  </si>
  <si>
    <t>100</t>
  </si>
  <si>
    <t>工程质量100%达到国家规范要求</t>
  </si>
  <si>
    <t>成本指标</t>
  </si>
  <si>
    <t>超概算（预算）项目比例</t>
  </si>
  <si>
    <t>&lt;=</t>
  </si>
  <si>
    <t>5</t>
  </si>
  <si>
    <t>反映超概算（预算）项目占比情况。</t>
  </si>
  <si>
    <t>效益指标</t>
  </si>
  <si>
    <t>社会效益指标</t>
  </si>
  <si>
    <t>防空警报器维修功能实现率</t>
  </si>
  <si>
    <t>98</t>
  </si>
  <si>
    <t>年</t>
  </si>
  <si>
    <t>防空警报器实施维修功能实现率98%</t>
  </si>
  <si>
    <t>防空警报器综合利用率</t>
  </si>
  <si>
    <t>人防设施（含防空警报器）综合利用率98%</t>
  </si>
  <si>
    <t>对每年9.18城区防空警报器鸣笛率不满意人数</t>
  </si>
  <si>
    <t>0</t>
  </si>
  <si>
    <t>人</t>
  </si>
  <si>
    <t>对防空警报器进行维修维护，确保每年9.18防空警报能整鸣笛，不满意人数为0人</t>
  </si>
  <si>
    <t>保障人防指挥所（人民防空设施）顺利建成，发生战时能100%投入使用，指挥作战，保障人民安全</t>
  </si>
  <si>
    <t>满意度指标</t>
  </si>
  <si>
    <t>服务对象满意度指标</t>
  </si>
  <si>
    <t>人民群众对人防工作的满意度</t>
  </si>
  <si>
    <t>人民群众对人防工作的满意度达100%</t>
  </si>
  <si>
    <t>楚雄市保障性安居工程建设项目补助资金</t>
  </si>
  <si>
    <t xml:space="preserve">（一）完成楚雄市鹿城镇交通集团大修厂片区棚户区改造项目所有安置房建设及交付。新型社区主体及室外配套全部完成，达到验收标准。需拨付20000万元土地款。
（二）楚雄市老旧小区改造带动城市更新建设项目
1.楚雄市老旧小区改造：改造老旧小区42个，涉及住户1801户，改造面积22.87万平方米；
2.道路提升改造；提升改造道路26条，总长度14400米，改造面积25.92万平方米；
3.公共服务设施配套建设；新建社区办公用房3处、新建幼儿园4所、社区服务站5个、文化活动场站5个、小型多功能运动（球类）场地4块、室外综合健身场地7块、老年人日间照料中心（托老所）4所、生活垃圾收集站5个、公共厕所及环境卫生设施12个、立体停车库3个。
4.智慧街区建设；
5.特色商业街区打造；
6.微改造；
7.城市更新
</t>
  </si>
  <si>
    <t>保障房管理户数</t>
  </si>
  <si>
    <t>9400</t>
  </si>
  <si>
    <t>套</t>
  </si>
  <si>
    <t>保障9400套公共租赁住房日常维护和管理</t>
  </si>
  <si>
    <t>大修厂棚户区改造项目安置房开工套数</t>
  </si>
  <si>
    <t>568</t>
  </si>
  <si>
    <t>实施方案及签订的合作协议</t>
  </si>
  <si>
    <t>老旧小区改造带动城市更新建设项目开工数量</t>
  </si>
  <si>
    <t>4</t>
  </si>
  <si>
    <t>改造4个片区，涉及老旧小区42个、住户1801户、改造面积22.87万平方米 ，改造道路26条段、总长度14400米、改造面积22.87万平方米</t>
  </si>
  <si>
    <t xml:space="preserve">老旧小区改造项目开工数量 </t>
  </si>
  <si>
    <t>112</t>
  </si>
  <si>
    <t>改造居民小区112个190栋，改造建筑面积约119.5974万平米 10222户。</t>
  </si>
  <si>
    <t>公共租赁住房租金收取</t>
  </si>
  <si>
    <t>95</t>
  </si>
  <si>
    <t>定性指标</t>
  </si>
  <si>
    <t>确保保障性住房租金收取率在95%以上</t>
  </si>
  <si>
    <t>棚户区改造、老旧小区改造及老旧小区改造带动城市更新建设项目工程质量</t>
  </si>
  <si>
    <t>合格</t>
  </si>
  <si>
    <t>等次</t>
  </si>
  <si>
    <t>确保保障性安居工程建设项目建设质量符合规范标准要求，能投入使用</t>
  </si>
  <si>
    <t>时效指标</t>
  </si>
  <si>
    <t>保障房入住率</t>
  </si>
  <si>
    <t>90%</t>
  </si>
  <si>
    <t>保障房入住率达90%以上</t>
  </si>
  <si>
    <t>棚户区改造、老旧小区改造及老旧小区改造带动城市更新建设项目开工率</t>
  </si>
  <si>
    <t>100%</t>
  </si>
  <si>
    <t>棚户区改造、老旧小区改造及老旧小区改造带动城市更新建设项目如期开工，开工率达100%</t>
  </si>
  <si>
    <t>棚户区改造、老旧小区改造及老旧小区改造带动城市更新建设项目投资完成率</t>
  </si>
  <si>
    <t>提高城市棚户区改造财政资金使用效率，更好实现城市棚户区改造工程建设目标，开工目标完成率100%</t>
  </si>
  <si>
    <t>概算投资控制</t>
  </si>
  <si>
    <t>超10%以内</t>
  </si>
  <si>
    <t>严格按概算投资实施，控制超概算投资比例小于等于10%</t>
  </si>
  <si>
    <t>经济效益指标</t>
  </si>
  <si>
    <t>棚户区改造、老旧小区改造及老旧小区改造带动城市更新建设项目投资如期完成，完成率达100%</t>
  </si>
  <si>
    <t>改善居住条件，提升人居环境 、提供群众获得感、幸福感</t>
  </si>
  <si>
    <t>提升人居环境 、改善居住条件 、提高群众获得感、幸福感</t>
  </si>
  <si>
    <t xml:space="preserve">服务对象满意度 </t>
  </si>
  <si>
    <t>通过走访、发放问卷调查、调研等形式，获取保障性安居工程项目实施效果满意度达90%以上</t>
  </si>
  <si>
    <t>楚雄市交通运输局</t>
  </si>
  <si>
    <t>楚雄市农村公路养护专项资金</t>
  </si>
  <si>
    <t xml:space="preserve"> 对楚雄市列养2825.1公里农村公路路面、路基维护，涵洞、水沟、桥梁挡墙等排水和防护设施进行修复维护，水泥路面、沥青路面修复和预防性养护，公路安保设施维护，公路绿化维护保养；实施农村公路养护大中修工程、农村公路安全生命防护工程，能够更好地发挥已有公路资产的社会效益，消除公路安全隐患，提高公路通畅能力、抗灾能力，为良好运营环境的形成提供有力保障，更好地改善农村群众出行条件，为群众安全出行、脱贫攻坚及乡村振兴提供保障。</t>
  </si>
  <si>
    <t>养护里程数</t>
  </si>
  <si>
    <t>千米</t>
  </si>
  <si>
    <t>以2022年农村公路基础数据库列养的里程数为依据。</t>
  </si>
  <si>
    <t>县道优良中等路率</t>
  </si>
  <si>
    <t>以《云南省农村公路养护质量检查评定标准》为依据。</t>
  </si>
  <si>
    <t>县道经常性养护率</t>
  </si>
  <si>
    <t>参考2022年农村公路养护计划及实施方案，以每年2次的州上养护巡查结果为依据。</t>
  </si>
  <si>
    <t>乡道优良中等路率</t>
  </si>
  <si>
    <t>乡道经常性养护率</t>
  </si>
  <si>
    <t>村道优良中等路率</t>
  </si>
  <si>
    <t>村道经常性养护率</t>
  </si>
  <si>
    <t>受益人群覆盖率</t>
  </si>
  <si>
    <t>公路养护能够产生社会效益，能够覆盖公路沿线的乡镇及群众。</t>
  </si>
  <si>
    <t>服务对象满意指标</t>
  </si>
  <si>
    <t>受益人群满意度</t>
  </si>
  <si>
    <t>以收到的受益人群投诉数为依据。</t>
  </si>
  <si>
    <t>楚雄市文化和旅游局</t>
  </si>
  <si>
    <t>楚雄市“月月有主题节节有活动”经费</t>
  </si>
  <si>
    <t xml:space="preserve">在春节、元宵节、清明节、端午节、七夕节、中秋节、重阳节等中华传统节日，元旦节、三八妇女节、五一劳动节、五四青年节、六一儿童节、七一建党节、八一建军节、教师节、国庆节等现代节日，以及学雷锋纪念日、世界读书日、生物多样性日、六五国际环境日、低碳日、抗战纪念日、烈士纪念日、国家公祭日等重要时间节点，在全市组织开展丰富多彩的学习经典、经典诵读、宣传宣讲、节日民俗、纪念、文化娱乐和体育健身活动。通过群众文化活动项目的实施，提升我市特色文化内涵，传承优秀文化遗产，提高我市特色优秀传统文化和艺术品牌的影响力；丰富广大人民群众的精神文化生活，营造积极的社会效应，提升群众对文化事业、文化强市建设的广泛认可和积极参与；带动本地文化产业发展。      
</t>
  </si>
  <si>
    <t>全年共开展活动场次</t>
  </si>
  <si>
    <t>次</t>
  </si>
  <si>
    <t>根据《楚雄市组织开展“我们的节日”主题活动及现代节日系列活动的实施方案》的通知。</t>
  </si>
  <si>
    <t>及时率</t>
  </si>
  <si>
    <t>观众人次</t>
  </si>
  <si>
    <t>万</t>
  </si>
  <si>
    <t>宣传报道次数</t>
  </si>
  <si>
    <t>传承性</t>
  </si>
  <si>
    <t>群众满意度</t>
  </si>
  <si>
    <t>根据问卷调查。</t>
  </si>
  <si>
    <t>楚雄市教育体育局</t>
  </si>
  <si>
    <t>楚雄市教育费附加补助资金</t>
  </si>
  <si>
    <t>为保障教育教学正常开展，改善育人环境，提升教育教学质量，保障学前教育发展，化解债务风险，保障学生受教育权利，办好人民满意的教育，申请教育费附加5336万元，其中用于义务教育薄弱环节改善与能力提升604.55万元，幼儿园（东城、新苗、西城）办园租金111万元，已审计未付的工程款1699.46万元，市级学校基础建设、设施设备购置和偿还欠债2639.19万元，教师培训费266.80万元，大学困难学生助学贷款风险补偿金15万元。</t>
  </si>
  <si>
    <t>培训教师人数</t>
  </si>
  <si>
    <t>教师全员参加培训</t>
  </si>
  <si>
    <t>义务教育薄弱环节改善与能力提升资金</t>
  </si>
  <si>
    <t>万元</t>
  </si>
  <si>
    <t>义务教育薄弱环节改善与能力提升资金资金投入到位</t>
  </si>
  <si>
    <t>幼儿园办学用房租赁补助资金</t>
  </si>
  <si>
    <t>幼儿园办学用房租赁补助资金投入到位</t>
  </si>
  <si>
    <t>已审计未付工程款补助资金</t>
  </si>
  <si>
    <t>已审计未付工程款补助资金投入到位</t>
  </si>
  <si>
    <t>学校基础建设、设施设备购置资金</t>
  </si>
  <si>
    <t>学校基础建设、设施设备购置资金投入到位</t>
  </si>
  <si>
    <t>教师培训补助资金</t>
  </si>
  <si>
    <t>教师培训补助资金投入到位</t>
  </si>
  <si>
    <t>大学困难学生助学贷款风险补偿补助资金</t>
  </si>
  <si>
    <t xml:space="preserve">受益学生人数 </t>
  </si>
  <si>
    <t>万人</t>
  </si>
  <si>
    <t>全市所有学生受益</t>
  </si>
  <si>
    <t>可持续指标</t>
  </si>
  <si>
    <t>教师整体素质提升率</t>
  </si>
  <si>
    <t>教师全员参与培训，整体素质提升</t>
  </si>
  <si>
    <t>债务风险化解率</t>
  </si>
  <si>
    <t>债务风险得好有效化解</t>
  </si>
  <si>
    <t>学生入学率</t>
  </si>
  <si>
    <t>学生入学率提升</t>
  </si>
  <si>
    <t>学生巩固率</t>
  </si>
  <si>
    <t>服务对象满意度</t>
  </si>
  <si>
    <t>教师满意度</t>
  </si>
  <si>
    <t>参训教师满意</t>
  </si>
  <si>
    <t>学生满意度</t>
  </si>
  <si>
    <t>学生满意度达90%</t>
  </si>
  <si>
    <t>家长满意度</t>
  </si>
  <si>
    <t>家长满意度达80%</t>
  </si>
  <si>
    <t>楚雄市民政局</t>
  </si>
  <si>
    <t>楚雄市社会救助补助资金</t>
  </si>
  <si>
    <t>目标1：规范城乡低保政策实施，合理确定保障标准，使低保对象基本生活得有效保障。                                                目标2：统筹城乡特困人员救助供养工作，合理确定保障标准。
目标3：引导地方提高孤儿生活保障水平，孤儿生活保障政策规范高效实施，使孤儿、艾滋病病毒感染儿童和事实无人抚养儿童基本生活得到保障。</t>
  </si>
  <si>
    <t>城市低保救助对象人数</t>
  </si>
  <si>
    <t>1586</t>
  </si>
  <si>
    <t>根据楚雄市2022年城市低保在保对象1586人及预计新增应保对象预算所需救助资金应享受人数</t>
  </si>
  <si>
    <t>农村低保救助对象人数</t>
  </si>
  <si>
    <t>13420</t>
  </si>
  <si>
    <t>根据楚雄市2022年城市低保在保对象13420人及预计新增应保对象预算所需救助资金应享受人数</t>
  </si>
  <si>
    <t>城市特困供养救助人数</t>
  </si>
  <si>
    <t>36</t>
  </si>
  <si>
    <t>根据楚雄市2022年城市特困供养救助对象36人及预计新增应保对象预算所需救助资金应享受人数</t>
  </si>
  <si>
    <t>农村特困供养救助人数</t>
  </si>
  <si>
    <t>988</t>
  </si>
  <si>
    <t>根据楚雄市2022年农村特困供养救助对象988人及预计新增应保对象预算所需救助资金应享受人数</t>
  </si>
  <si>
    <t>临时救助人数</t>
  </si>
  <si>
    <t>2500</t>
  </si>
  <si>
    <t>楚雄市2022年因灾、因病、因学导致生活困难的群众 临时救助对象2500人及预计新增应临时救助对象预算所需救助资金应享受人数</t>
  </si>
  <si>
    <t>孤儿、艾滋病病毒感染儿童、生活困难家庭中的和纳入特困人员救助供养的事实无人抚养儿童纳入保障范围人数</t>
  </si>
  <si>
    <t>106</t>
  </si>
  <si>
    <t>根据现有孤儿106人及预计新增孤儿预算所需生活费应 享受人数。</t>
  </si>
  <si>
    <t>社会救助对象救助资金标准执行合规率</t>
  </si>
  <si>
    <t>社会救助资金发放标准符合政策规定、和现行经济发展水平相适应。</t>
  </si>
  <si>
    <t>社会救助对象救助资金社会化发放率</t>
  </si>
  <si>
    <t>社会救助资金社会化发放做到应保尽保</t>
  </si>
  <si>
    <t>孤儿、艾滋病病毒感染儿童和事实无人抚养儿童基本生活保障标准</t>
  </si>
  <si>
    <t>孤儿基本生活费的发放标准符合政策规定、和现行经济发展水平相适应。。</t>
  </si>
  <si>
    <t>救助资金发放及时率</t>
  </si>
  <si>
    <t>社会救助资金于每月10日以前及时发放到社会救助对象账户中</t>
  </si>
  <si>
    <t>困难群众生活状况改善</t>
  </si>
  <si>
    <t>有所提升</t>
  </si>
  <si>
    <t>提升</t>
  </si>
  <si>
    <t>通过救助促进受助对象改善生活状况，生活质量有所提升</t>
  </si>
  <si>
    <t>救助对象满意度</t>
  </si>
  <si>
    <t>政策知晓率</t>
  </si>
  <si>
    <t>90</t>
  </si>
  <si>
    <t>通过问卷调查，电话回访等方式了解救助对象的满意程度。</t>
  </si>
  <si>
    <t>6-2  重点工作情况解释说明汇总表</t>
  </si>
  <si>
    <t>重点工作</t>
  </si>
  <si>
    <t>2023年工作重点及工作情况</t>
  </si>
  <si>
    <t>财政政策有效实施，促进经济运行在合理区间</t>
  </si>
  <si>
    <t>促进积极的财政政策加力提效，保持政策措施的稳定性连续性。一是加大对保就业、保民生、保市场主体的支持力度，深化政银企合作，引导企业合法合规融资，加大中小企业信贷支持、创业融资支持，进一步帮助企业缓解融资难、还贷压力大等问题。二是加快财源培植，突出楚雄市资源、产业特色优势，大力加强绿色硅产业、医药、物流运输等重点产业的培育，深入挖掘重点税源增收潜力。三是用好用活积极财政政策，按照“资金跟着项目走”的原则，做好专项债券项目储备和前期工作，加快专项债券资金支出进度，尽快形成投资拉动力。</t>
  </si>
  <si>
    <t>保持财政支出强度，为重点政策、重大项目落实落地保驾护航</t>
  </si>
  <si>
    <t>一是狠抓支出进度。建立支出进度调度专班，做好对一般公共预算、专项债券资金、直达资金、政府投资项目的支出组织和进度考核，发挥抓支出“一把手”主体责任效用。二是优先保障和改善民生。继续保持39项基本民生支出占比稳定，大力推动公共财政资源向基层倾斜，补齐民生发展短板，加快推进基本公共服务均等化。三是增强重大战略任务财力保障。聚焦我市打好“绿色能源牌”，发挥财政保障支撑作用。密切跟进市财政引导基金、重大产业落地补助资金、碳达峰碳中和财政补贴政策的进展情况，争取上级更多资金和政策支持。</t>
  </si>
  <si>
    <t>持续强化民生保障力度，积极推进民生事业发展</t>
  </si>
  <si>
    <t>一是始终坚持政府带头过紧日子、百姓和企业过好日子，勤俭节约办事业，下更大力气调整优化支出结构，持续压减一般性支出，取消非必要、非刚性以及低效、无效项目，腾出资金优先兜牢民生底线、支持公共设施建设、完善公共服务供给。二是深入推进教育领域优质均衡发展，支持建立全新机制的引才育才体系。加快补齐医疗、交通短板，提升基本公共服务能力，注重民生事业均衡发展，推动民生和产业共进。三是继续支持打好污染防治攻坚战，加快推动绿色低碳发展，提升城区“颜值”。创新公共服务提供方式，鼓励社会力量增加非基本公共服务供给，满足人民群众多层次、多样化需求。</t>
  </si>
  <si>
    <t>防范化解重点领域风险，力促财政可持续发展</t>
  </si>
  <si>
    <t>兜牢兜实基层“三保”底线，牢固树立底线思维，压实保障责任，强化“三保”预算审核，坚持“三保”支出在财政支出中的优先地位，打足预算、不留硬缺口。统筹好发展与安全的关系，严格落实化债目标任务，坚决“开正门”“堵邪道”，坚决遏制隐性债务增量。在继续严格执行债务限额和债务预算管理，加强风险预警和防控的基础上，推动融资平台转型发展。加强跨部门协调，压实企业、部门、属地“三个责任”，增加整合风险处置资源，精准有序处置风险，防止风险蔓延扩散；统筹金融领域各项专项整治和防范处置非法集资等工作，营造良好金融环境。</t>
  </si>
  <si>
    <t>奋力接续推进改革，不断提升管理水平和管理效能</t>
  </si>
  <si>
    <t>全面推进预算绩效管理扩面提质，加快建成全方位、全过程、全覆盖的预算绩效管理体系，逐步健全预算绩效管理完整闭环，夯实预算执行管理基础。加强政府采购监管，规范政府采购程序，推进政府采购电子化改革，加强政府采购代理机构和政府采购评审专家库管理，着力构建放管结合、权责清晰、规范透明、公平竞争的政府采购管理机制和有利于结果导向的政府采购运行机制。深化国资国企改革，积极盘活国有资源资产，加强国有资产管理，夯实国有资产数据基础，落实国有资产管理情况报告制。加强财政监督，常态化开展预决算公开、会计行业管理、重大民生资金使用等领域专项监督，加强内控体系建设，坚决查处财政资金使用中的各类违纪违法行为。</t>
  </si>
  <si>
    <t>预算绩效</t>
  </si>
  <si>
    <t>全方面、全链条、全覆盖开展绩效管理工作，细化绩效编审要求，强化绩效审核工作。2021年市级各部门实际纳入本次评审范围的项目共752个，项目申报金额523768.65万元。</t>
  </si>
</sst>
</file>

<file path=xl/styles.xml><?xml version="1.0" encoding="utf-8"?>
<styleSheet xmlns="http://schemas.openxmlformats.org/spreadsheetml/2006/main" xmlns:xr9="http://schemas.microsoft.com/office/spreadsheetml/2016/revision9">
  <numFmts count="3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quot;$&quot;\ #,##0.00_-;[Red]&quot;$&quot;\ #,##0.00\-"/>
    <numFmt numFmtId="179" formatCode="_(&quot;$&quot;* #,##0.00_);_(&quot;$&quot;* \(#,##0.00\);_(&quot;$&quot;* &quot;-&quot;??_);_(@_)"/>
    <numFmt numFmtId="180" formatCode="#,##0;\(#,##0\)"/>
    <numFmt numFmtId="181" formatCode="&quot;$&quot;#,##0.00_);[Red]\(&quot;$&quot;#,##0.00\)"/>
    <numFmt numFmtId="182" formatCode="_-* #,##0_-;\-* #,##0_-;_-* &quot;-&quot;_-;_-@_-"/>
    <numFmt numFmtId="183" formatCode="_-* #,##0.00_-;\-* #,##0.00_-;_-* &quot;-&quot;??_-;_-@_-"/>
    <numFmt numFmtId="184" formatCode="_-&quot;$&quot;\ * #,##0.00_-;_-&quot;$&quot;\ * #,##0.00\-;_-&quot;$&quot;\ * &quot;-&quot;??_-;_-@_-"/>
    <numFmt numFmtId="185" formatCode="\$#,##0.00;\(\$#,##0.00\)"/>
    <numFmt numFmtId="186" formatCode="\$#,##0;\(\$#,##0\)"/>
    <numFmt numFmtId="187" formatCode="#,##0.0_);\(#,##0.0\)"/>
    <numFmt numFmtId="188" formatCode="&quot;$&quot;#,##0_);[Red]\(&quot;$&quot;#,##0\)"/>
    <numFmt numFmtId="189" formatCode="&quot;$&quot;\ #,##0_-;[Red]&quot;$&quot;\ #,##0\-"/>
    <numFmt numFmtId="190" formatCode="#\ ??/??"/>
    <numFmt numFmtId="191" formatCode="_(&quot;$&quot;* #,##0_);_(&quot;$&quot;* \(#,##0\);_(&quot;$&quot;* &quot;-&quot;_);_(@_)"/>
    <numFmt numFmtId="192" formatCode="_(* #,##0.00_);_(* \(#,##0.00\);_(* &quot;-&quot;??_);_(@_)"/>
    <numFmt numFmtId="193" formatCode="_(* #,##0_);_(* \(#,##0\);_(* &quot;-&quot;_);_(@_)"/>
    <numFmt numFmtId="194" formatCode="#,##0.000000"/>
    <numFmt numFmtId="195" formatCode="#,##0.00_ "/>
    <numFmt numFmtId="196" formatCode="0\.0,&quot;0&quot;"/>
    <numFmt numFmtId="197" formatCode="0.0"/>
    <numFmt numFmtId="198" formatCode="#,##0_ ;[Red]\-#,##0\ "/>
    <numFmt numFmtId="199" formatCode="#,##0_ "/>
    <numFmt numFmtId="200" formatCode="0.0%"/>
    <numFmt numFmtId="201" formatCode="#,##0.00_ ;\-#,##0.00;;"/>
    <numFmt numFmtId="202" formatCode="#,##0.00_);[Red]\(#,##0.00\)"/>
    <numFmt numFmtId="203" formatCode="_ * #,##0_ ;_ * \-#,##0_ ;_ * &quot;-&quot;??_ ;_ @_ "/>
    <numFmt numFmtId="204" formatCode="0.00_ "/>
    <numFmt numFmtId="205" formatCode="0_ "/>
  </numFmts>
  <fonts count="138">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2"/>
      <name val="宋体"/>
      <charset val="134"/>
    </font>
    <font>
      <b/>
      <sz val="9"/>
      <name val="宋体"/>
      <charset val="134"/>
    </font>
    <font>
      <sz val="9"/>
      <name val="宋体"/>
      <charset val="134"/>
    </font>
    <font>
      <sz val="9"/>
      <color indexed="8"/>
      <name val="方正小标宋简体"/>
      <charset val="134"/>
    </font>
    <font>
      <sz val="9"/>
      <color indexed="8"/>
      <name val="宋体"/>
      <charset val="134"/>
    </font>
    <font>
      <b/>
      <sz val="9"/>
      <color indexed="8"/>
      <name val="宋体"/>
      <charset val="134"/>
    </font>
    <font>
      <sz val="14"/>
      <color indexed="8"/>
      <name val="宋体"/>
      <charset val="134"/>
      <scheme val="minor"/>
    </font>
    <font>
      <sz val="12"/>
      <color indexed="8"/>
      <name val="宋体"/>
      <charset val="134"/>
      <scheme val="minor"/>
    </font>
    <font>
      <sz val="11"/>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color indexed="8"/>
      <name val="宋体"/>
      <charset val="134"/>
    </font>
    <font>
      <sz val="12"/>
      <color indexed="8"/>
      <name val="宋体"/>
      <charset val="134"/>
    </font>
    <font>
      <b/>
      <sz val="14"/>
      <name val="宋体"/>
      <charset val="134"/>
    </font>
    <font>
      <sz val="14"/>
      <name val="宋体"/>
      <charset val="134"/>
    </font>
    <font>
      <b/>
      <sz val="20"/>
      <name val="方正小标宋简体"/>
      <charset val="134"/>
    </font>
    <font>
      <sz val="14"/>
      <name val="MS Serif"/>
      <charset val="134"/>
    </font>
    <font>
      <sz val="14"/>
      <name val="Times New Roman"/>
      <charset val="134"/>
    </font>
    <font>
      <sz val="14"/>
      <name val="宋体"/>
      <charset val="134"/>
      <scheme val="minor"/>
    </font>
    <font>
      <sz val="11"/>
      <name val="宋体"/>
      <charset val="134"/>
    </font>
    <font>
      <b/>
      <sz val="10"/>
      <name val="宋体"/>
      <charset val="134"/>
    </font>
    <font>
      <sz val="20"/>
      <color rgb="FF000000"/>
      <name val="方正小标宋简体"/>
      <charset val="134"/>
    </font>
    <font>
      <sz val="20"/>
      <color indexed="8"/>
      <name val="方正小标宋简体"/>
      <charset val="134"/>
    </font>
    <font>
      <b/>
      <sz val="14"/>
      <color indexed="8"/>
      <name val="宋体"/>
      <charset val="134"/>
    </font>
    <font>
      <b/>
      <sz val="12"/>
      <name val="宋体"/>
      <charset val="134"/>
    </font>
    <font>
      <sz val="11"/>
      <color rgb="FFFF0000"/>
      <name val="宋体"/>
      <charset val="134"/>
    </font>
    <font>
      <sz val="14"/>
      <color theme="1"/>
      <name val="宋体"/>
      <charset val="134"/>
    </font>
    <font>
      <sz val="14"/>
      <color rgb="FFFF0000"/>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b/>
      <sz val="14"/>
      <color theme="1"/>
      <name val="宋体"/>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sz val="12"/>
      <color rgb="FFFF0000"/>
      <name val="宋体"/>
      <charset val="134"/>
    </font>
    <font>
      <sz val="14"/>
      <color indexed="10"/>
      <name val="宋体"/>
      <charset val="134"/>
    </font>
    <font>
      <sz val="12"/>
      <color theme="1"/>
      <name val="宋体"/>
      <charset val="134"/>
    </font>
    <font>
      <b/>
      <sz val="10"/>
      <color theme="1"/>
      <name val="宋体"/>
      <charset val="134"/>
    </font>
    <font>
      <sz val="11"/>
      <color theme="1"/>
      <name val="宋体"/>
      <charset val="134"/>
    </font>
    <font>
      <sz val="1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8"/>
      <name val="宋体"/>
      <charset val="134"/>
    </font>
    <font>
      <sz val="12"/>
      <color indexed="9"/>
      <name val="宋体"/>
      <charset val="134"/>
    </font>
    <font>
      <sz val="11"/>
      <color indexed="9"/>
      <name val="宋体"/>
      <charset val="134"/>
    </font>
    <font>
      <sz val="10"/>
      <name val="楷体"/>
      <charset val="134"/>
    </font>
    <font>
      <sz val="10"/>
      <name val="Geneva"/>
      <charset val="134"/>
    </font>
    <font>
      <sz val="11"/>
      <color indexed="17"/>
      <name val="宋体"/>
      <charset val="134"/>
    </font>
    <font>
      <sz val="8"/>
      <name val="Times New Roman"/>
      <charset val="134"/>
    </font>
    <font>
      <sz val="8"/>
      <name val="Arial"/>
      <charset val="134"/>
    </font>
    <font>
      <sz val="10"/>
      <name val="Arial"/>
      <charset val="134"/>
    </font>
    <font>
      <sz val="12"/>
      <color indexed="16"/>
      <name val="宋体"/>
      <charset val="134"/>
    </font>
    <font>
      <sz val="12"/>
      <name val="Times New Roman"/>
      <charset val="134"/>
    </font>
    <font>
      <sz val="10"/>
      <name val="Helv"/>
      <charset val="134"/>
    </font>
    <font>
      <b/>
      <sz val="15"/>
      <color indexed="56"/>
      <name val="宋体"/>
      <charset val="134"/>
    </font>
    <font>
      <sz val="11"/>
      <color indexed="20"/>
      <name val="宋体"/>
      <charset val="134"/>
    </font>
    <font>
      <b/>
      <sz val="10"/>
      <name val="MS Sans Serif"/>
      <charset val="134"/>
    </font>
    <font>
      <sz val="12"/>
      <color indexed="17"/>
      <name val="宋体"/>
      <charset val="134"/>
    </font>
    <font>
      <u/>
      <sz val="12"/>
      <color indexed="12"/>
      <name val="宋体"/>
      <charset val="134"/>
    </font>
    <font>
      <b/>
      <sz val="13"/>
      <color indexed="56"/>
      <name val="宋体"/>
      <charset val="134"/>
    </font>
    <font>
      <sz val="10"/>
      <name val="仿宋_GB2312"/>
      <charset val="134"/>
    </font>
    <font>
      <sz val="11"/>
      <color indexed="60"/>
      <name val="宋体"/>
      <charset val="134"/>
    </font>
    <font>
      <b/>
      <sz val="11"/>
      <color indexed="63"/>
      <name val="宋体"/>
      <charset val="134"/>
    </font>
    <font>
      <b/>
      <sz val="11"/>
      <color indexed="56"/>
      <name val="宋体"/>
      <charset val="134"/>
    </font>
    <font>
      <b/>
      <sz val="12"/>
      <name val="Arial"/>
      <charset val="134"/>
    </font>
    <font>
      <b/>
      <sz val="18"/>
      <color indexed="56"/>
      <name val="宋体"/>
      <charset val="134"/>
    </font>
    <font>
      <sz val="10"/>
      <name val="MS Sans Serif"/>
      <charset val="134"/>
    </font>
    <font>
      <b/>
      <sz val="10"/>
      <name val="Tms Rmn"/>
      <charset val="134"/>
    </font>
    <font>
      <sz val="11"/>
      <color indexed="62"/>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sz val="9"/>
      <name val="微软雅黑"/>
      <charset val="134"/>
    </font>
    <font>
      <sz val="10"/>
      <color indexed="8"/>
      <name val="MS Sans Serif"/>
      <charset val="134"/>
    </font>
    <font>
      <b/>
      <sz val="11"/>
      <color indexed="54"/>
      <name val="宋体"/>
      <charset val="134"/>
    </font>
    <font>
      <b/>
      <sz val="18"/>
      <color indexed="54"/>
      <name val="宋体"/>
      <charset val="134"/>
    </font>
    <font>
      <b/>
      <sz val="14"/>
      <name val="楷体"/>
      <charset val="134"/>
    </font>
    <font>
      <b/>
      <sz val="18"/>
      <color indexed="62"/>
      <name val="宋体"/>
      <charset val="134"/>
    </font>
    <font>
      <i/>
      <sz val="11"/>
      <color indexed="23"/>
      <name val="宋体"/>
      <charset val="134"/>
    </font>
    <font>
      <sz val="12"/>
      <color indexed="20"/>
      <name val="宋体"/>
      <charset val="134"/>
    </font>
    <font>
      <sz val="11"/>
      <color indexed="52"/>
      <name val="宋体"/>
      <charset val="134"/>
    </font>
    <font>
      <b/>
      <sz val="11"/>
      <color indexed="9"/>
      <name val="宋体"/>
      <charset val="134"/>
    </font>
    <font>
      <sz val="10"/>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s>
  <fills count="7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10"/>
        <bgColor indexed="64"/>
      </patternFill>
    </fill>
    <fill>
      <patternFill patternType="solid">
        <fgColor indexed="42"/>
        <bgColor indexed="64"/>
      </patternFill>
    </fill>
    <fill>
      <patternFill patternType="solid">
        <fgColor indexed="54"/>
        <bgColor indexed="64"/>
      </patternFill>
    </fill>
    <fill>
      <patternFill patternType="solid">
        <fgColor indexed="26"/>
        <bgColor indexed="64"/>
      </patternFill>
    </fill>
    <fill>
      <patternFill patternType="solid">
        <fgColor indexed="22"/>
        <bgColor indexed="64"/>
      </patternFill>
    </fill>
    <fill>
      <patternFill patternType="solid">
        <fgColor indexed="52"/>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29"/>
        <bgColor indexed="64"/>
      </patternFill>
    </fill>
    <fill>
      <patternFill patternType="solid">
        <fgColor indexed="44"/>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62"/>
      </bottom>
      <diagonal/>
    </border>
    <border>
      <left/>
      <right/>
      <top/>
      <bottom style="medium">
        <color auto="1"/>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28">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6"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 fillId="6" borderId="13" applyNumberFormat="0" applyFont="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4"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0" applyNumberFormat="0" applyFill="0" applyBorder="0" applyAlignment="0" applyProtection="0">
      <alignment vertical="center"/>
    </xf>
    <xf numFmtId="0" fontId="72" fillId="7" borderId="16" applyNumberFormat="0" applyAlignment="0" applyProtection="0">
      <alignment vertical="center"/>
    </xf>
    <xf numFmtId="0" fontId="73" fillId="8" borderId="17" applyNumberFormat="0" applyAlignment="0" applyProtection="0">
      <alignment vertical="center"/>
    </xf>
    <xf numFmtId="0" fontId="74" fillId="8" borderId="16" applyNumberFormat="0" applyAlignment="0" applyProtection="0">
      <alignment vertical="center"/>
    </xf>
    <xf numFmtId="0" fontId="75" fillId="9" borderId="18" applyNumberFormat="0" applyAlignment="0" applyProtection="0">
      <alignment vertical="center"/>
    </xf>
    <xf numFmtId="0" fontId="76" fillId="0" borderId="19" applyNumberFormat="0" applyFill="0" applyAlignment="0" applyProtection="0">
      <alignment vertical="center"/>
    </xf>
    <xf numFmtId="0" fontId="77" fillId="0" borderId="20" applyNumberFormat="0" applyFill="0" applyAlignment="0" applyProtection="0">
      <alignment vertical="center"/>
    </xf>
    <xf numFmtId="0" fontId="78" fillId="10" borderId="0" applyNumberFormat="0" applyBorder="0" applyAlignment="0" applyProtection="0">
      <alignment vertical="center"/>
    </xf>
    <xf numFmtId="0" fontId="79" fillId="11" borderId="0" applyNumberFormat="0" applyBorder="0" applyAlignment="0" applyProtection="0">
      <alignment vertical="center"/>
    </xf>
    <xf numFmtId="0" fontId="80" fillId="12" borderId="0" applyNumberFormat="0" applyBorder="0" applyAlignment="0" applyProtection="0">
      <alignment vertical="center"/>
    </xf>
    <xf numFmtId="0" fontId="81" fillId="13" borderId="0" applyNumberFormat="0" applyBorder="0" applyAlignment="0" applyProtection="0">
      <alignment vertical="center"/>
    </xf>
    <xf numFmtId="0" fontId="82" fillId="14" borderId="0" applyNumberFormat="0" applyBorder="0" applyAlignment="0" applyProtection="0">
      <alignment vertical="center"/>
    </xf>
    <xf numFmtId="0" fontId="82" fillId="15" borderId="0" applyNumberFormat="0" applyBorder="0" applyAlignment="0" applyProtection="0">
      <alignment vertical="center"/>
    </xf>
    <xf numFmtId="0" fontId="81" fillId="16" borderId="0" applyNumberFormat="0" applyBorder="0" applyAlignment="0" applyProtection="0">
      <alignment vertical="center"/>
    </xf>
    <xf numFmtId="0" fontId="81" fillId="17" borderId="0" applyNumberFormat="0" applyBorder="0" applyAlignment="0" applyProtection="0">
      <alignment vertical="center"/>
    </xf>
    <xf numFmtId="0" fontId="82" fillId="18" borderId="0" applyNumberFormat="0" applyBorder="0" applyAlignment="0" applyProtection="0">
      <alignment vertical="center"/>
    </xf>
    <xf numFmtId="0" fontId="82" fillId="19" borderId="0" applyNumberFormat="0" applyBorder="0" applyAlignment="0" applyProtection="0">
      <alignment vertical="center"/>
    </xf>
    <xf numFmtId="0" fontId="81" fillId="20" borderId="0" applyNumberFormat="0" applyBorder="0" applyAlignment="0" applyProtection="0">
      <alignment vertical="center"/>
    </xf>
    <xf numFmtId="0" fontId="81" fillId="21" borderId="0" applyNumberFormat="0" applyBorder="0" applyAlignment="0" applyProtection="0">
      <alignment vertical="center"/>
    </xf>
    <xf numFmtId="0" fontId="82" fillId="22" borderId="0" applyNumberFormat="0" applyBorder="0" applyAlignment="0" applyProtection="0">
      <alignment vertical="center"/>
    </xf>
    <xf numFmtId="0" fontId="82" fillId="23" borderId="0" applyNumberFormat="0" applyBorder="0" applyAlignment="0" applyProtection="0">
      <alignment vertical="center"/>
    </xf>
    <xf numFmtId="0" fontId="81" fillId="24" borderId="0" applyNumberFormat="0" applyBorder="0" applyAlignment="0" applyProtection="0">
      <alignment vertical="center"/>
    </xf>
    <xf numFmtId="0" fontId="81" fillId="25" borderId="0" applyNumberFormat="0" applyBorder="0" applyAlignment="0" applyProtection="0">
      <alignment vertical="center"/>
    </xf>
    <xf numFmtId="0" fontId="82" fillId="26" borderId="0" applyNumberFormat="0" applyBorder="0" applyAlignment="0" applyProtection="0">
      <alignment vertical="center"/>
    </xf>
    <xf numFmtId="0" fontId="82" fillId="27" borderId="0" applyNumberFormat="0" applyBorder="0" applyAlignment="0" applyProtection="0">
      <alignment vertical="center"/>
    </xf>
    <xf numFmtId="0" fontId="81" fillId="28" borderId="0" applyNumberFormat="0" applyBorder="0" applyAlignment="0" applyProtection="0">
      <alignment vertical="center"/>
    </xf>
    <xf numFmtId="0" fontId="81" fillId="29" borderId="0" applyNumberFormat="0" applyBorder="0" applyAlignment="0" applyProtection="0">
      <alignment vertical="center"/>
    </xf>
    <xf numFmtId="0" fontId="82" fillId="30" borderId="0" applyNumberFormat="0" applyBorder="0" applyAlignment="0" applyProtection="0">
      <alignment vertical="center"/>
    </xf>
    <xf numFmtId="0" fontId="82" fillId="31" borderId="0" applyNumberFormat="0" applyBorder="0" applyAlignment="0" applyProtection="0">
      <alignment vertical="center"/>
    </xf>
    <xf numFmtId="0" fontId="81" fillId="32" borderId="0" applyNumberFormat="0" applyBorder="0" applyAlignment="0" applyProtection="0">
      <alignment vertical="center"/>
    </xf>
    <xf numFmtId="0" fontId="81" fillId="33" borderId="0" applyNumberFormat="0" applyBorder="0" applyAlignment="0" applyProtection="0">
      <alignment vertical="center"/>
    </xf>
    <xf numFmtId="0" fontId="82" fillId="34" borderId="0" applyNumberFormat="0" applyBorder="0" applyAlignment="0" applyProtection="0">
      <alignment vertical="center"/>
    </xf>
    <xf numFmtId="0" fontId="82" fillId="35" borderId="0" applyNumberFormat="0" applyBorder="0" applyAlignment="0" applyProtection="0">
      <alignment vertical="center"/>
    </xf>
    <xf numFmtId="0" fontId="81" fillId="36" borderId="0" applyNumberFormat="0" applyBorder="0" applyAlignment="0" applyProtection="0">
      <alignment vertical="center"/>
    </xf>
    <xf numFmtId="0" fontId="83" fillId="0" borderId="21" applyNumberFormat="0" applyFill="0" applyAlignment="0" applyProtection="0">
      <alignment vertical="center"/>
    </xf>
    <xf numFmtId="0" fontId="84" fillId="37" borderId="0" applyNumberFormat="0" applyBorder="0" applyAlignment="0" applyProtection="0">
      <alignment vertical="center"/>
    </xf>
    <xf numFmtId="0" fontId="85" fillId="38" borderId="0" applyNumberFormat="0" applyBorder="0" applyAlignment="0" applyProtection="0">
      <alignment vertical="center"/>
    </xf>
    <xf numFmtId="0" fontId="86" fillId="0" borderId="3" applyNumberFormat="0" applyFill="0" applyProtection="0">
      <alignment horizontal="center" vertical="center"/>
    </xf>
    <xf numFmtId="0" fontId="87" fillId="0" borderId="0">
      <alignment vertical="center"/>
    </xf>
    <xf numFmtId="9" fontId="6" fillId="0" borderId="0" applyFont="0" applyFill="0" applyBorder="0" applyAlignment="0" applyProtection="0">
      <alignment vertical="center"/>
    </xf>
    <xf numFmtId="0" fontId="88" fillId="39" borderId="0" applyNumberFormat="0" applyBorder="0" applyAlignment="0" applyProtection="0">
      <alignment vertical="center"/>
    </xf>
    <xf numFmtId="0" fontId="89" fillId="0" borderId="0">
      <alignment horizontal="center" vertical="center" wrapText="1"/>
      <protection locked="0"/>
    </xf>
    <xf numFmtId="0" fontId="84" fillId="40" borderId="0" applyNumberFormat="0" applyBorder="0" applyAlignment="0" applyProtection="0">
      <alignment vertical="center"/>
    </xf>
    <xf numFmtId="0" fontId="6" fillId="0" borderId="0">
      <alignment vertical="center"/>
    </xf>
    <xf numFmtId="0" fontId="23" fillId="41" borderId="0" applyNumberFormat="0" applyBorder="0" applyAlignment="0" applyProtection="0">
      <alignment vertical="center"/>
    </xf>
    <xf numFmtId="0" fontId="87" fillId="0" borderId="0">
      <alignment vertical="center"/>
    </xf>
    <xf numFmtId="0" fontId="6" fillId="0" borderId="0">
      <alignment vertical="center"/>
    </xf>
    <xf numFmtId="0" fontId="23" fillId="42" borderId="0" applyNumberFormat="0" applyBorder="0" applyAlignment="0" applyProtection="0">
      <alignment vertical="center"/>
    </xf>
    <xf numFmtId="0" fontId="0" fillId="0" borderId="0">
      <alignment vertical="center"/>
    </xf>
    <xf numFmtId="0" fontId="84" fillId="43" borderId="0" applyNumberFormat="0" applyBorder="0" applyAlignment="0" applyProtection="0">
      <alignment vertical="center"/>
    </xf>
    <xf numFmtId="0" fontId="88" fillId="44" borderId="0" applyNumberFormat="0" applyBorder="0" applyAlignment="0" applyProtection="0">
      <alignment vertical="center"/>
    </xf>
    <xf numFmtId="0" fontId="90" fillId="41" borderId="1" applyNumberFormat="0" applyBorder="0" applyAlignment="0" applyProtection="0">
      <alignment vertical="center"/>
    </xf>
    <xf numFmtId="0" fontId="84" fillId="45" borderId="0" applyNumberFormat="0" applyBorder="0" applyAlignment="0" applyProtection="0">
      <alignment vertical="center"/>
    </xf>
    <xf numFmtId="176" fontId="91" fillId="0" borderId="3" applyFill="0" applyProtection="0">
      <alignment horizontal="right" vertical="center"/>
    </xf>
    <xf numFmtId="0" fontId="85" fillId="43" borderId="0" applyNumberFormat="0" applyBorder="0" applyAlignment="0" applyProtection="0">
      <alignment vertical="center"/>
    </xf>
    <xf numFmtId="0" fontId="6" fillId="0" borderId="0">
      <alignment vertical="center"/>
    </xf>
    <xf numFmtId="0" fontId="23" fillId="41" borderId="0" applyNumberFormat="0" applyBorder="0" applyAlignment="0" applyProtection="0">
      <alignment vertical="center"/>
    </xf>
    <xf numFmtId="0" fontId="87" fillId="0" borderId="0">
      <alignment vertical="center"/>
    </xf>
    <xf numFmtId="0" fontId="92" fillId="46" borderId="0" applyNumberFormat="0" applyBorder="0" applyAlignment="0" applyProtection="0">
      <alignment vertical="center"/>
    </xf>
    <xf numFmtId="0" fontId="84" fillId="40" borderId="0" applyNumberFormat="0" applyBorder="0" applyAlignment="0" applyProtection="0">
      <alignment vertical="center"/>
    </xf>
    <xf numFmtId="0" fontId="85" fillId="47" borderId="0" applyNumberFormat="0" applyBorder="0" applyAlignment="0" applyProtection="0">
      <alignment vertical="center"/>
    </xf>
    <xf numFmtId="0" fontId="93" fillId="0" borderId="0">
      <alignment vertical="center"/>
    </xf>
    <xf numFmtId="0" fontId="85" fillId="48" borderId="0" applyNumberFormat="0" applyBorder="0" applyAlignment="0" applyProtection="0">
      <alignment vertical="center"/>
    </xf>
    <xf numFmtId="0" fontId="93" fillId="0" borderId="0">
      <alignment vertical="center"/>
    </xf>
    <xf numFmtId="0" fontId="84" fillId="43" borderId="0" applyNumberFormat="0" applyBorder="0" applyAlignment="0" applyProtection="0">
      <alignment vertical="center"/>
    </xf>
    <xf numFmtId="0" fontId="84" fillId="49" borderId="0" applyNumberFormat="0" applyBorder="0" applyAlignment="0" applyProtection="0">
      <alignment vertical="center"/>
    </xf>
    <xf numFmtId="0" fontId="84" fillId="45" borderId="0" applyNumberFormat="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0" fontId="94" fillId="0" borderId="0">
      <alignment vertical="center"/>
    </xf>
    <xf numFmtId="0" fontId="85" fillId="46" borderId="0" applyNumberFormat="0" applyBorder="0" applyAlignment="0" applyProtection="0">
      <alignment vertical="center"/>
    </xf>
    <xf numFmtId="0" fontId="94" fillId="0" borderId="0">
      <alignment vertical="center"/>
    </xf>
    <xf numFmtId="0" fontId="95" fillId="0" borderId="22" applyNumberFormat="0" applyFill="0" applyAlignment="0" applyProtection="0">
      <alignment vertical="center"/>
    </xf>
    <xf numFmtId="0" fontId="84" fillId="49"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96" fillId="46" borderId="0" applyNumberFormat="0" applyBorder="0" applyAlignment="0" applyProtection="0">
      <alignment vertical="center"/>
    </xf>
    <xf numFmtId="0" fontId="85" fillId="46" borderId="0" applyNumberFormat="0" applyBorder="0" applyAlignment="0" applyProtection="0">
      <alignment vertical="center"/>
    </xf>
    <xf numFmtId="0" fontId="93" fillId="0" borderId="0">
      <alignment vertical="center"/>
    </xf>
    <xf numFmtId="0" fontId="84" fillId="43" borderId="0" applyNumberFormat="0" applyBorder="0" applyAlignment="0" applyProtection="0">
      <alignment vertical="center"/>
    </xf>
    <xf numFmtId="0" fontId="84" fillId="40" borderId="0" applyNumberFormat="0" applyBorder="0" applyAlignment="0" applyProtection="0">
      <alignment vertical="center"/>
    </xf>
    <xf numFmtId="9" fontId="6" fillId="0" borderId="0" applyFont="0" applyFill="0" applyBorder="0" applyAlignment="0" applyProtection="0">
      <alignment vertical="center"/>
    </xf>
    <xf numFmtId="0" fontId="84" fillId="43" borderId="0" applyNumberFormat="0" applyBorder="0" applyAlignment="0" applyProtection="0">
      <alignment vertical="center"/>
    </xf>
    <xf numFmtId="0" fontId="0" fillId="49" borderId="0" applyNumberFormat="0" applyBorder="0" applyAlignment="0" applyProtection="0">
      <alignment vertical="center"/>
    </xf>
    <xf numFmtId="0" fontId="6" fillId="0" borderId="0">
      <alignment vertical="center"/>
    </xf>
    <xf numFmtId="0" fontId="97" fillId="0" borderId="23">
      <alignment horizontal="center" vertical="center"/>
    </xf>
    <xf numFmtId="0" fontId="85" fillId="47" borderId="0" applyNumberFormat="0" applyBorder="0" applyAlignment="0" applyProtection="0">
      <alignment vertical="center"/>
    </xf>
    <xf numFmtId="0" fontId="0" fillId="39" borderId="0" applyNumberFormat="0" applyBorder="0" applyAlignment="0" applyProtection="0">
      <alignment vertical="center"/>
    </xf>
    <xf numFmtId="0" fontId="6" fillId="0" borderId="0">
      <alignment vertical="center"/>
    </xf>
    <xf numFmtId="0" fontId="91" fillId="0" borderId="2" applyNumberFormat="0" applyFill="0" applyProtection="0">
      <alignment horizontal="righ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9" fontId="6" fillId="0" borderId="0" applyFont="0" applyFill="0" applyBorder="0" applyAlignment="0" applyProtection="0">
      <alignment vertical="center"/>
    </xf>
    <xf numFmtId="0" fontId="87" fillId="0" borderId="0">
      <alignment vertical="center"/>
    </xf>
    <xf numFmtId="0" fontId="23" fillId="42"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87" fillId="0" borderId="0">
      <alignment vertical="center"/>
    </xf>
    <xf numFmtId="0" fontId="6" fillId="0" borderId="0" applyNumberFormat="0" applyFont="0" applyFill="0" applyBorder="0" applyAlignment="0" applyProtection="0">
      <alignment horizontal="left" vertical="center"/>
    </xf>
    <xf numFmtId="0" fontId="98" fillId="39" borderId="0" applyNumberFormat="0" applyBorder="0" applyAlignment="0" applyProtection="0">
      <alignment vertical="center"/>
    </xf>
    <xf numFmtId="0" fontId="23" fillId="42" borderId="0" applyNumberFormat="0" applyBorder="0" applyAlignment="0" applyProtection="0">
      <alignment vertical="center"/>
    </xf>
    <xf numFmtId="0" fontId="85" fillId="42" borderId="0" applyNumberFormat="0" applyBorder="0" applyAlignment="0" applyProtection="0">
      <alignment vertical="center"/>
    </xf>
    <xf numFmtId="9" fontId="6" fillId="0" borderId="0" applyFont="0" applyFill="0" applyBorder="0" applyAlignment="0" applyProtection="0">
      <alignment vertical="center"/>
    </xf>
    <xf numFmtId="0" fontId="87" fillId="0" borderId="0">
      <alignment vertical="center"/>
    </xf>
    <xf numFmtId="0" fontId="95" fillId="0" borderId="22" applyNumberFormat="0" applyFill="0" applyAlignment="0" applyProtection="0">
      <alignment vertical="center"/>
    </xf>
    <xf numFmtId="0" fontId="84" fillId="43" borderId="0" applyNumberFormat="0" applyBorder="0" applyAlignment="0" applyProtection="0">
      <alignment vertical="center"/>
    </xf>
    <xf numFmtId="0" fontId="94" fillId="0" borderId="0">
      <alignment vertical="center"/>
    </xf>
    <xf numFmtId="0" fontId="95" fillId="0" borderId="22" applyNumberFormat="0" applyFill="0" applyAlignment="0" applyProtection="0">
      <alignment vertical="center"/>
    </xf>
    <xf numFmtId="0" fontId="84" fillId="43" borderId="0" applyNumberFormat="0" applyBorder="0" applyAlignment="0" applyProtection="0">
      <alignment vertical="center"/>
    </xf>
    <xf numFmtId="49" fontId="6" fillId="0" borderId="0" applyFont="0" applyFill="0" applyBorder="0" applyAlignment="0" applyProtection="0">
      <alignment vertical="center"/>
    </xf>
    <xf numFmtId="0" fontId="0" fillId="0" borderId="0">
      <alignment vertical="center"/>
    </xf>
    <xf numFmtId="0" fontId="93" fillId="0" borderId="0">
      <alignment vertical="center"/>
    </xf>
    <xf numFmtId="0" fontId="6" fillId="0" borderId="0">
      <alignment vertical="center"/>
    </xf>
    <xf numFmtId="0" fontId="23" fillId="41" borderId="0" applyNumberFormat="0" applyBorder="0" applyAlignment="0" applyProtection="0">
      <alignment vertical="center"/>
    </xf>
    <xf numFmtId="0" fontId="87" fillId="0" borderId="0">
      <alignment vertical="center"/>
    </xf>
    <xf numFmtId="9" fontId="6" fillId="0" borderId="0" applyFont="0" applyFill="0" applyBorder="0" applyAlignment="0" applyProtection="0">
      <alignment vertical="center"/>
    </xf>
    <xf numFmtId="0" fontId="87" fillId="0" borderId="0">
      <alignment vertical="center"/>
    </xf>
    <xf numFmtId="0" fontId="87" fillId="0" borderId="0">
      <alignment vertical="center"/>
    </xf>
    <xf numFmtId="0" fontId="99" fillId="0" borderId="0" applyNumberFormat="0" applyFill="0" applyBorder="0" applyAlignment="0" applyProtection="0">
      <alignment vertical="top"/>
      <protection locked="0"/>
    </xf>
    <xf numFmtId="0" fontId="84" fillId="40" borderId="0" applyNumberFormat="0" applyBorder="0" applyAlignment="0" applyProtection="0">
      <alignment vertical="center"/>
    </xf>
    <xf numFmtId="49" fontId="6" fillId="0" borderId="0" applyFont="0" applyFill="0" applyBorder="0" applyAlignment="0" applyProtection="0">
      <alignment vertical="center"/>
    </xf>
    <xf numFmtId="0" fontId="84" fillId="49" borderId="0" applyNumberFormat="0" applyBorder="0" applyAlignment="0" applyProtection="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100" fillId="0" borderId="24" applyNumberFormat="0" applyFill="0" applyAlignment="0" applyProtection="0">
      <alignment vertical="center"/>
    </xf>
    <xf numFmtId="10" fontId="6" fillId="0" borderId="0" applyFont="0" applyFill="0" applyBorder="0" applyAlignment="0" applyProtection="0">
      <alignment vertical="center"/>
    </xf>
    <xf numFmtId="9" fontId="6" fillId="0" borderId="0" applyFont="0" applyFill="0" applyBorder="0" applyAlignment="0" applyProtection="0">
      <alignment vertical="center"/>
    </xf>
    <xf numFmtId="0" fontId="87" fillId="0" borderId="0">
      <alignment vertical="center"/>
    </xf>
    <xf numFmtId="0" fontId="99" fillId="0" borderId="0" applyNumberFormat="0" applyFill="0" applyBorder="0" applyAlignment="0" applyProtection="0">
      <alignment vertical="top"/>
      <protection locked="0"/>
    </xf>
    <xf numFmtId="0" fontId="84" fillId="40" borderId="0" applyNumberFormat="0" applyBorder="0" applyAlignment="0" applyProtection="0">
      <alignment vertical="center"/>
    </xf>
    <xf numFmtId="0" fontId="87" fillId="0" borderId="0">
      <alignment vertical="center"/>
    </xf>
    <xf numFmtId="0" fontId="87" fillId="0" borderId="0">
      <alignment vertical="center"/>
    </xf>
    <xf numFmtId="0" fontId="84" fillId="37" borderId="0" applyNumberFormat="0" applyBorder="0" applyAlignment="0" applyProtection="0">
      <alignment vertical="center"/>
    </xf>
    <xf numFmtId="0" fontId="91" fillId="0" borderId="0">
      <alignment vertical="center"/>
    </xf>
    <xf numFmtId="0" fontId="93" fillId="0" borderId="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85" fillId="50" borderId="0" applyNumberFormat="0" applyBorder="0" applyAlignment="0" applyProtection="0">
      <alignment vertical="center"/>
    </xf>
    <xf numFmtId="0" fontId="0" fillId="51" borderId="0" applyNumberFormat="0" applyBorder="0" applyAlignment="0" applyProtection="0">
      <alignment vertical="center"/>
    </xf>
    <xf numFmtId="0" fontId="23" fillId="51"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85" fillId="52" borderId="0" applyNumberFormat="0" applyBorder="0" applyAlignment="0" applyProtection="0">
      <alignment vertical="center"/>
    </xf>
    <xf numFmtId="0" fontId="0" fillId="46" borderId="0" applyNumberFormat="0" applyBorder="0" applyAlignment="0" applyProtection="0">
      <alignment vertical="center"/>
    </xf>
    <xf numFmtId="0" fontId="6"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177" fontId="6" fillId="0" borderId="0" applyFont="0" applyFill="0" applyBorder="0" applyAlignment="0" applyProtection="0">
      <alignment vertical="center"/>
    </xf>
    <xf numFmtId="0" fontId="6" fillId="0" borderId="0">
      <alignment vertical="center"/>
    </xf>
    <xf numFmtId="0" fontId="0" fillId="44" borderId="0" applyNumberFormat="0" applyBorder="0" applyAlignment="0" applyProtection="0">
      <alignment vertical="center"/>
    </xf>
    <xf numFmtId="0" fontId="6" fillId="0" borderId="0">
      <alignment vertical="center"/>
    </xf>
    <xf numFmtId="0" fontId="0" fillId="44" borderId="0" applyNumberFormat="0" applyBorder="0" applyAlignment="0" applyProtection="0">
      <alignment vertical="center"/>
    </xf>
    <xf numFmtId="0" fontId="84" fillId="52" borderId="0" applyNumberFormat="0" applyBorder="0" applyAlignment="0" applyProtection="0">
      <alignment vertical="center"/>
    </xf>
    <xf numFmtId="0" fontId="6" fillId="0" borderId="0">
      <alignment vertical="center"/>
    </xf>
    <xf numFmtId="0" fontId="0" fillId="5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3" fillId="41" borderId="0" applyNumberFormat="0" applyBorder="0" applyAlignment="0" applyProtection="0">
      <alignment vertical="center"/>
    </xf>
    <xf numFmtId="0" fontId="0" fillId="5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84" fillId="40" borderId="0" applyNumberFormat="0" applyBorder="0" applyAlignment="0" applyProtection="0">
      <alignment vertical="center"/>
    </xf>
    <xf numFmtId="0" fontId="101" fillId="0" borderId="1">
      <alignment horizontal="left" vertical="center"/>
    </xf>
    <xf numFmtId="0" fontId="0" fillId="49"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0" fillId="48" borderId="0" applyNumberFormat="0" applyBorder="0" applyAlignment="0" applyProtection="0">
      <alignment vertical="center"/>
    </xf>
    <xf numFmtId="0" fontId="0" fillId="52" borderId="0" applyNumberFormat="0" applyBorder="0" applyAlignment="0" applyProtection="0">
      <alignment vertical="center"/>
    </xf>
    <xf numFmtId="0" fontId="0" fillId="52" borderId="0" applyNumberFormat="0" applyBorder="0" applyAlignment="0" applyProtection="0">
      <alignment vertical="center"/>
    </xf>
    <xf numFmtId="0" fontId="0" fillId="55" borderId="0" applyNumberFormat="0" applyBorder="0" applyAlignment="0" applyProtection="0">
      <alignment vertical="center"/>
    </xf>
    <xf numFmtId="0" fontId="0" fillId="49" borderId="0" applyNumberFormat="0" applyBorder="0" applyAlignment="0" applyProtection="0">
      <alignment vertical="center"/>
    </xf>
    <xf numFmtId="0" fontId="23" fillId="41" borderId="0" applyNumberFormat="0" applyBorder="0" applyAlignment="0" applyProtection="0">
      <alignment vertical="center"/>
    </xf>
    <xf numFmtId="0" fontId="0" fillId="53" borderId="0" applyNumberFormat="0" applyBorder="0" applyAlignment="0" applyProtection="0">
      <alignment vertical="center"/>
    </xf>
    <xf numFmtId="0" fontId="88" fillId="39" borderId="0" applyNumberFormat="0" applyBorder="0" applyAlignment="0" applyProtection="0">
      <alignment vertical="center"/>
    </xf>
    <xf numFmtId="0" fontId="0" fillId="42" borderId="0" applyNumberFormat="0" applyBorder="0" applyAlignment="0" applyProtection="0">
      <alignment vertical="center"/>
    </xf>
    <xf numFmtId="0" fontId="85" fillId="56" borderId="0" applyNumberFormat="0" applyBorder="0" applyAlignment="0" applyProtection="0">
      <alignment vertical="center"/>
    </xf>
    <xf numFmtId="0" fontId="0" fillId="42" borderId="0" applyNumberFormat="0" applyBorder="0" applyAlignment="0" applyProtection="0">
      <alignment vertical="center"/>
    </xf>
    <xf numFmtId="0" fontId="88" fillId="39" borderId="0" applyNumberFormat="0" applyBorder="0" applyAlignment="0" applyProtection="0">
      <alignment vertical="center"/>
    </xf>
    <xf numFmtId="0" fontId="0" fillId="49" borderId="0" applyNumberFormat="0" applyBorder="0" applyAlignment="0" applyProtection="0">
      <alignment vertical="center"/>
    </xf>
    <xf numFmtId="0" fontId="100" fillId="0" borderId="24" applyNumberFormat="0" applyFill="0" applyAlignment="0" applyProtection="0">
      <alignment vertical="center"/>
    </xf>
    <xf numFmtId="0" fontId="102" fillId="54" borderId="0" applyNumberFormat="0" applyBorder="0" applyAlignment="0" applyProtection="0">
      <alignment vertical="center"/>
    </xf>
    <xf numFmtId="9" fontId="6" fillId="0" borderId="0" applyFont="0" applyFill="0" applyBorder="0" applyAlignment="0" applyProtection="0">
      <alignment vertical="center"/>
    </xf>
    <xf numFmtId="0" fontId="88" fillId="39" borderId="0" applyNumberFormat="0" applyBorder="0" applyAlignment="0" applyProtection="0">
      <alignment vertical="center"/>
    </xf>
    <xf numFmtId="0" fontId="0" fillId="44" borderId="0" applyNumberFormat="0" applyBorder="0" applyAlignment="0" applyProtection="0">
      <alignment vertical="center"/>
    </xf>
    <xf numFmtId="0" fontId="102" fillId="54" borderId="0" applyNumberFormat="0" applyBorder="0" applyAlignment="0" applyProtection="0">
      <alignment vertical="center"/>
    </xf>
    <xf numFmtId="9" fontId="6" fillId="0" borderId="0" applyFont="0" applyFill="0" applyBorder="0" applyAlignment="0" applyProtection="0">
      <alignment vertical="center"/>
    </xf>
    <xf numFmtId="0" fontId="84" fillId="57" borderId="0" applyNumberFormat="0" applyBorder="0" applyAlignment="0" applyProtection="0">
      <alignment vertical="center"/>
    </xf>
    <xf numFmtId="0" fontId="0" fillId="44" borderId="0" applyNumberFormat="0" applyBorder="0" applyAlignment="0" applyProtection="0">
      <alignment vertical="center"/>
    </xf>
    <xf numFmtId="0" fontId="88" fillId="39" borderId="0" applyNumberFormat="0" applyBorder="0" applyAlignment="0" applyProtection="0">
      <alignment vertical="center"/>
    </xf>
    <xf numFmtId="0" fontId="0" fillId="58" borderId="0" applyNumberFormat="0" applyBorder="0" applyAlignment="0" applyProtection="0">
      <alignment vertical="center"/>
    </xf>
    <xf numFmtId="0" fontId="103" fillId="42" borderId="25" applyNumberFormat="0" applyAlignment="0" applyProtection="0">
      <alignment vertical="center"/>
    </xf>
    <xf numFmtId="0" fontId="84" fillId="43" borderId="0" applyNumberFormat="0" applyBorder="0" applyAlignment="0" applyProtection="0">
      <alignment vertical="center"/>
    </xf>
    <xf numFmtId="0" fontId="85" fillId="54" borderId="0" applyNumberFormat="0" applyBorder="0" applyAlignment="0" applyProtection="0">
      <alignment vertical="center"/>
    </xf>
    <xf numFmtId="0" fontId="85" fillId="54" borderId="0" applyNumberFormat="0" applyBorder="0" applyAlignment="0" applyProtection="0">
      <alignment vertical="center"/>
    </xf>
    <xf numFmtId="0" fontId="88" fillId="39" borderId="0" applyNumberFormat="0" applyBorder="0" applyAlignment="0" applyProtection="0">
      <alignment vertical="center"/>
    </xf>
    <xf numFmtId="0" fontId="104" fillId="0" borderId="26" applyNumberFormat="0" applyFill="0" applyAlignment="0" applyProtection="0">
      <alignment vertical="center"/>
    </xf>
    <xf numFmtId="0" fontId="85" fillId="54" borderId="0" applyNumberFormat="0" applyBorder="0" applyAlignment="0" applyProtection="0">
      <alignment vertical="center"/>
    </xf>
    <xf numFmtId="9" fontId="6" fillId="0" borderId="0" applyFont="0" applyFill="0" applyBorder="0" applyAlignment="0" applyProtection="0">
      <alignment vertical="center"/>
    </xf>
    <xf numFmtId="0" fontId="85" fillId="54" borderId="0" applyNumberFormat="0" applyBorder="0" applyAlignment="0" applyProtection="0">
      <alignment vertical="center"/>
    </xf>
    <xf numFmtId="0" fontId="85" fillId="59" borderId="0" applyNumberFormat="0" applyBorder="0" applyAlignment="0" applyProtection="0">
      <alignment vertical="center"/>
    </xf>
    <xf numFmtId="0" fontId="85" fillId="59" borderId="0" applyNumberFormat="0" applyBorder="0" applyAlignment="0" applyProtection="0">
      <alignment vertical="center"/>
    </xf>
    <xf numFmtId="0" fontId="103" fillId="42" borderId="25" applyNumberFormat="0" applyAlignment="0" applyProtection="0">
      <alignment vertical="center"/>
    </xf>
    <xf numFmtId="0" fontId="6" fillId="0" borderId="0">
      <alignment vertical="center"/>
    </xf>
    <xf numFmtId="0" fontId="84" fillId="43" borderId="0" applyNumberFormat="0" applyBorder="0" applyAlignment="0" applyProtection="0">
      <alignment vertical="center"/>
    </xf>
    <xf numFmtId="0" fontId="85" fillId="46" borderId="0" applyNumberFormat="0" applyBorder="0" applyAlignment="0" applyProtection="0">
      <alignment vertical="center"/>
    </xf>
    <xf numFmtId="0" fontId="84" fillId="52" borderId="0" applyNumberFormat="0" applyBorder="0" applyAlignment="0" applyProtection="0">
      <alignment vertical="center"/>
    </xf>
    <xf numFmtId="0" fontId="85" fillId="46" borderId="0" applyNumberFormat="0" applyBorder="0" applyAlignment="0" applyProtection="0">
      <alignment vertical="center"/>
    </xf>
    <xf numFmtId="0" fontId="0" fillId="41" borderId="27" applyNumberFormat="0" applyFont="0" applyAlignment="0" applyProtection="0">
      <alignment vertical="center"/>
    </xf>
    <xf numFmtId="0" fontId="85" fillId="48" borderId="0" applyNumberFormat="0" applyBorder="0" applyAlignment="0" applyProtection="0">
      <alignment vertical="center"/>
    </xf>
    <xf numFmtId="0" fontId="84" fillId="43" borderId="0" applyNumberFormat="0" applyBorder="0" applyAlignment="0" applyProtection="0">
      <alignment vertical="center"/>
    </xf>
    <xf numFmtId="0" fontId="85" fillId="52" borderId="0" applyNumberFormat="0" applyBorder="0" applyAlignment="0" applyProtection="0">
      <alignment vertical="center"/>
    </xf>
    <xf numFmtId="0" fontId="85" fillId="52" borderId="0" applyNumberFormat="0" applyBorder="0" applyAlignment="0" applyProtection="0">
      <alignment vertical="center"/>
    </xf>
    <xf numFmtId="0" fontId="85" fillId="52" borderId="0" applyNumberFormat="0" applyBorder="0" applyAlignment="0" applyProtection="0">
      <alignment vertical="center"/>
    </xf>
    <xf numFmtId="0" fontId="23" fillId="51" borderId="0" applyNumberFormat="0" applyBorder="0" applyAlignment="0" applyProtection="0">
      <alignment vertical="center"/>
    </xf>
    <xf numFmtId="0" fontId="85" fillId="55" borderId="0" applyNumberFormat="0" applyBorder="0" applyAlignment="0" applyProtection="0">
      <alignment vertical="center"/>
    </xf>
    <xf numFmtId="0" fontId="23" fillId="51" borderId="0" applyNumberFormat="0" applyBorder="0" applyAlignment="0" applyProtection="0">
      <alignment vertical="center"/>
    </xf>
    <xf numFmtId="0" fontId="85" fillId="55" borderId="0" applyNumberFormat="0" applyBorder="0" applyAlignment="0" applyProtection="0">
      <alignment vertical="center"/>
    </xf>
    <xf numFmtId="0" fontId="84" fillId="43" borderId="0" applyNumberFormat="0" applyBorder="0" applyAlignment="0" applyProtection="0">
      <alignment vertical="center"/>
    </xf>
    <xf numFmtId="0" fontId="85" fillId="47" borderId="0" applyNumberFormat="0" applyBorder="0" applyAlignment="0" applyProtection="0">
      <alignment vertical="center"/>
    </xf>
    <xf numFmtId="0" fontId="85" fillId="47" borderId="0" applyNumberFormat="0" applyBorder="0" applyAlignment="0" applyProtection="0">
      <alignment vertical="center"/>
    </xf>
    <xf numFmtId="0" fontId="91" fillId="0" borderId="0" applyProtection="0">
      <alignment vertical="center"/>
    </xf>
    <xf numFmtId="0" fontId="6" fillId="0" borderId="0">
      <alignment vertical="center"/>
    </xf>
    <xf numFmtId="0" fontId="85" fillId="56" borderId="0" applyNumberFormat="0" applyBorder="0" applyAlignment="0" applyProtection="0">
      <alignment vertical="center"/>
    </xf>
    <xf numFmtId="0" fontId="95" fillId="0" borderId="22" applyNumberFormat="0" applyFill="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9" fontId="6" fillId="0" borderId="0" applyFont="0" applyFill="0" applyBorder="0" applyAlignment="0" applyProtection="0">
      <alignment vertical="center"/>
    </xf>
    <xf numFmtId="0" fontId="85" fillId="42" borderId="0" applyNumberFormat="0" applyBorder="0" applyAlignment="0" applyProtection="0">
      <alignment vertical="center"/>
    </xf>
    <xf numFmtId="0" fontId="85" fillId="37" borderId="0" applyNumberFormat="0" applyBorder="0" applyAlignment="0" applyProtection="0">
      <alignment vertical="center"/>
    </xf>
    <xf numFmtId="0" fontId="6" fillId="0" borderId="0" applyNumberFormat="0" applyFill="0" applyBorder="0" applyAlignment="0" applyProtection="0">
      <alignment vertical="center"/>
    </xf>
    <xf numFmtId="0" fontId="85" fillId="37" borderId="0" applyNumberFormat="0" applyBorder="0" applyAlignment="0" applyProtection="0">
      <alignment vertical="center"/>
    </xf>
    <xf numFmtId="0" fontId="85" fillId="37" borderId="0" applyNumberFormat="0" applyBorder="0" applyAlignment="0" applyProtection="0">
      <alignment vertical="center"/>
    </xf>
    <xf numFmtId="0" fontId="85" fillId="40" borderId="0" applyNumberFormat="0" applyBorder="0" applyAlignment="0" applyProtection="0">
      <alignment vertical="center"/>
    </xf>
    <xf numFmtId="0" fontId="105" fillId="0" borderId="5">
      <alignment horizontal="left" vertical="center"/>
    </xf>
    <xf numFmtId="0" fontId="85" fillId="37" borderId="0" applyNumberFormat="0" applyBorder="0" applyAlignment="0" applyProtection="0">
      <alignment vertical="center"/>
    </xf>
    <xf numFmtId="0" fontId="105" fillId="0" borderId="5">
      <alignment horizontal="left" vertical="center"/>
    </xf>
    <xf numFmtId="0" fontId="85" fillId="37" borderId="0" applyNumberFormat="0" applyBorder="0" applyAlignment="0" applyProtection="0">
      <alignment vertical="center"/>
    </xf>
    <xf numFmtId="0" fontId="85" fillId="37" borderId="0" applyNumberFormat="0" applyBorder="0" applyAlignment="0" applyProtection="0">
      <alignment vertical="center"/>
    </xf>
    <xf numFmtId="0" fontId="85" fillId="43" borderId="0" applyNumberFormat="0" applyBorder="0" applyAlignment="0" applyProtection="0">
      <alignment vertical="center"/>
    </xf>
    <xf numFmtId="0" fontId="94" fillId="0" borderId="0">
      <alignment vertical="center"/>
      <protection locked="0"/>
    </xf>
    <xf numFmtId="0" fontId="84" fillId="40" borderId="0" applyNumberFormat="0" applyBorder="0" applyAlignment="0" applyProtection="0">
      <alignment vertical="center"/>
    </xf>
    <xf numFmtId="0" fontId="85" fillId="50" borderId="0" applyNumberFormat="0" applyBorder="0" applyAlignment="0" applyProtection="0">
      <alignment vertical="center"/>
    </xf>
    <xf numFmtId="0" fontId="23" fillId="51" borderId="0" applyNumberFormat="0" applyBorder="0" applyAlignment="0" applyProtection="0">
      <alignment vertical="center"/>
    </xf>
    <xf numFmtId="0" fontId="23" fillId="44"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106" fillId="0" borderId="0" applyNumberFormat="0" applyFill="0" applyBorder="0" applyAlignment="0" applyProtection="0">
      <alignment vertical="center"/>
    </xf>
    <xf numFmtId="0" fontId="84" fillId="43"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97" fillId="0" borderId="23">
      <alignment horizontal="center" vertical="center"/>
    </xf>
    <xf numFmtId="0" fontId="23" fillId="51" borderId="0" applyNumberFormat="0" applyBorder="0" applyAlignment="0" applyProtection="0">
      <alignment vertical="center"/>
    </xf>
    <xf numFmtId="0" fontId="84" fillId="49" borderId="0" applyNumberFormat="0" applyBorder="0" applyAlignment="0" applyProtection="0">
      <alignment vertical="center"/>
    </xf>
    <xf numFmtId="0" fontId="95" fillId="0" borderId="22" applyNumberFormat="0" applyFill="0" applyAlignment="0" applyProtection="0">
      <alignment vertical="center"/>
    </xf>
    <xf numFmtId="0" fontId="84" fillId="49" borderId="0" applyNumberFormat="0" applyBorder="0" applyAlignment="0" applyProtection="0">
      <alignment vertical="center"/>
    </xf>
    <xf numFmtId="0" fontId="95" fillId="0" borderId="22" applyNumberFormat="0" applyFill="0" applyAlignment="0" applyProtection="0">
      <alignment vertical="center"/>
    </xf>
    <xf numFmtId="0" fontId="84" fillId="49" borderId="0" applyNumberFormat="0" applyBorder="0" applyAlignment="0" applyProtection="0">
      <alignment vertical="center"/>
    </xf>
    <xf numFmtId="0" fontId="84" fillId="40" borderId="0" applyNumberFormat="0" applyBorder="0" applyAlignment="0" applyProtection="0">
      <alignment vertical="center"/>
    </xf>
    <xf numFmtId="15" fontId="107" fillId="0" borderId="0">
      <alignment vertical="center"/>
    </xf>
    <xf numFmtId="0" fontId="84" fillId="40" borderId="0" applyNumberFormat="0" applyBorder="0" applyAlignment="0" applyProtection="0">
      <alignment vertical="center"/>
    </xf>
    <xf numFmtId="177" fontId="6" fillId="0" borderId="0" applyFont="0" applyFill="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108" fillId="60" borderId="28">
      <alignment vertical="center"/>
      <protection locked="0"/>
    </xf>
    <xf numFmtId="0" fontId="6" fillId="0" borderId="0">
      <alignment vertical="center"/>
    </xf>
    <xf numFmtId="0" fontId="84" fillId="40" borderId="0" applyNumberFormat="0" applyBorder="0" applyAlignment="0" applyProtection="0">
      <alignment vertical="center"/>
    </xf>
    <xf numFmtId="0" fontId="6" fillId="0" borderId="0">
      <alignment vertical="center"/>
    </xf>
    <xf numFmtId="0" fontId="84" fillId="40" borderId="0" applyNumberFormat="0" applyBorder="0" applyAlignment="0" applyProtection="0">
      <alignment vertical="center"/>
    </xf>
    <xf numFmtId="0" fontId="6" fillId="0" borderId="0">
      <alignment vertical="center"/>
    </xf>
    <xf numFmtId="0" fontId="96" fillId="53" borderId="0" applyNumberFormat="0" applyBorder="0" applyAlignment="0" applyProtection="0">
      <alignment vertical="center"/>
    </xf>
    <xf numFmtId="0" fontId="84" fillId="40" borderId="0" applyNumberFormat="0" applyBorder="0" applyAlignment="0" applyProtection="0">
      <alignment vertical="center"/>
    </xf>
    <xf numFmtId="0" fontId="96" fillId="53" borderId="0" applyNumberFormat="0" applyBorder="0" applyAlignment="0" applyProtection="0">
      <alignment vertical="center"/>
    </xf>
    <xf numFmtId="0" fontId="84" fillId="40" borderId="0" applyNumberFormat="0" applyBorder="0" applyAlignment="0" applyProtection="0">
      <alignment vertical="center"/>
    </xf>
    <xf numFmtId="0" fontId="85" fillId="40" borderId="0" applyNumberFormat="0" applyBorder="0" applyAlignment="0" applyProtection="0">
      <alignment vertical="center"/>
    </xf>
    <xf numFmtId="0" fontId="105" fillId="0" borderId="29" applyNumberFormat="0" applyAlignment="0" applyProtection="0">
      <alignment horizontal="left" vertical="center"/>
    </xf>
    <xf numFmtId="0" fontId="84" fillId="57" borderId="0" applyNumberFormat="0" applyBorder="0" applyAlignment="0" applyProtection="0">
      <alignment vertical="center"/>
    </xf>
    <xf numFmtId="0" fontId="109" fillId="52" borderId="30" applyNumberFormat="0" applyAlignment="0" applyProtection="0">
      <alignment vertical="center"/>
    </xf>
    <xf numFmtId="0" fontId="23" fillId="42" borderId="0" applyNumberFormat="0" applyBorder="0" applyAlignment="0" applyProtection="0">
      <alignment vertical="center"/>
    </xf>
    <xf numFmtId="0" fontId="84" fillId="45" borderId="0" applyNumberFormat="0" applyBorder="0" applyAlignment="0" applyProtection="0">
      <alignment vertical="center"/>
    </xf>
    <xf numFmtId="0" fontId="23" fillId="51" borderId="0" applyNumberFormat="0" applyBorder="0" applyAlignment="0" applyProtection="0">
      <alignment vertical="center"/>
    </xf>
    <xf numFmtId="0" fontId="84" fillId="45" borderId="0" applyNumberFormat="0" applyBorder="0" applyAlignment="0" applyProtection="0">
      <alignment vertical="center"/>
    </xf>
    <xf numFmtId="0" fontId="84" fillId="45" borderId="0" applyNumberFormat="0" applyBorder="0" applyAlignment="0" applyProtection="0">
      <alignment vertical="center"/>
    </xf>
    <xf numFmtId="0" fontId="84" fillId="57" borderId="0" applyNumberFormat="0" applyBorder="0" applyAlignment="0" applyProtection="0">
      <alignment vertical="center"/>
    </xf>
    <xf numFmtId="0" fontId="108" fillId="60" borderId="28">
      <alignment vertical="center"/>
      <protection locked="0"/>
    </xf>
    <xf numFmtId="0" fontId="84" fillId="57" borderId="0" applyNumberFormat="0" applyBorder="0" applyAlignment="0" applyProtection="0">
      <alignment vertical="center"/>
    </xf>
    <xf numFmtId="0" fontId="84" fillId="57" borderId="0" applyNumberFormat="0" applyBorder="0" applyAlignment="0" applyProtection="0">
      <alignment vertical="center"/>
    </xf>
    <xf numFmtId="0" fontId="84" fillId="57" borderId="0" applyNumberFormat="0" applyBorder="0" applyAlignment="0" applyProtection="0">
      <alignment vertical="center"/>
    </xf>
    <xf numFmtId="0" fontId="84" fillId="57" borderId="0" applyNumberFormat="0" applyBorder="0" applyAlignment="0" applyProtection="0">
      <alignment vertical="center"/>
    </xf>
    <xf numFmtId="0" fontId="84" fillId="57" borderId="0" applyNumberFormat="0" applyBorder="0" applyAlignment="0" applyProtection="0">
      <alignment vertical="center"/>
    </xf>
    <xf numFmtId="9" fontId="6" fillId="0" borderId="0" applyFont="0" applyFill="0" applyBorder="0" applyAlignment="0" applyProtection="0">
      <alignment vertical="center"/>
    </xf>
    <xf numFmtId="0" fontId="84" fillId="57" borderId="0" applyNumberFormat="0" applyBorder="0" applyAlignment="0" applyProtection="0">
      <alignment vertical="center"/>
    </xf>
    <xf numFmtId="0" fontId="8" fillId="0" borderId="0">
      <alignment vertical="center"/>
    </xf>
    <xf numFmtId="9" fontId="6" fillId="0" borderId="0" applyFont="0" applyFill="0" applyBorder="0" applyAlignment="0" applyProtection="0">
      <alignment vertical="center"/>
    </xf>
    <xf numFmtId="15" fontId="107" fillId="0" borderId="0">
      <alignment vertical="center"/>
    </xf>
    <xf numFmtId="0" fontId="6" fillId="0" borderId="0">
      <alignment vertical="center"/>
    </xf>
    <xf numFmtId="0" fontId="84" fillId="57" borderId="0" applyNumberFormat="0" applyBorder="0" applyAlignment="0" applyProtection="0">
      <alignment vertical="center"/>
    </xf>
    <xf numFmtId="0" fontId="84" fillId="57" borderId="0" applyNumberFormat="0" applyBorder="0" applyAlignment="0" applyProtection="0">
      <alignment vertical="center"/>
    </xf>
    <xf numFmtId="0" fontId="84" fillId="57" borderId="0" applyNumberFormat="0" applyBorder="0" applyAlignment="0" applyProtection="0">
      <alignment vertical="center"/>
    </xf>
    <xf numFmtId="0" fontId="84" fillId="57" borderId="0" applyNumberFormat="0" applyBorder="0" applyAlignment="0" applyProtection="0">
      <alignment vertical="center"/>
    </xf>
    <xf numFmtId="0" fontId="84" fillId="45" borderId="0" applyNumberFormat="0" applyBorder="0" applyAlignment="0" applyProtection="0">
      <alignment vertical="center"/>
    </xf>
    <xf numFmtId="0" fontId="6" fillId="0" borderId="0" applyFont="0" applyFill="0" applyBorder="0" applyAlignment="0" applyProtection="0">
      <alignment vertical="center"/>
    </xf>
    <xf numFmtId="0" fontId="84" fillId="37" borderId="0" applyNumberFormat="0" applyBorder="0" applyAlignment="0" applyProtection="0">
      <alignment vertical="center"/>
    </xf>
    <xf numFmtId="0" fontId="23" fillId="41" borderId="0" applyNumberFormat="0" applyBorder="0" applyAlignment="0" applyProtection="0">
      <alignment vertical="center"/>
    </xf>
    <xf numFmtId="0" fontId="95" fillId="0" borderId="22" applyNumberFormat="0" applyFill="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84" fillId="37" borderId="0" applyNumberFormat="0" applyBorder="0" applyAlignment="0" applyProtection="0">
      <alignment vertical="center"/>
    </xf>
    <xf numFmtId="0" fontId="23" fillId="41" borderId="0" applyNumberFormat="0" applyBorder="0" applyAlignment="0" applyProtection="0">
      <alignment vertical="center"/>
    </xf>
    <xf numFmtId="0" fontId="95" fillId="0" borderId="22" applyNumberFormat="0" applyFill="0" applyAlignment="0" applyProtection="0">
      <alignment vertical="center"/>
    </xf>
    <xf numFmtId="0" fontId="83" fillId="0" borderId="21" applyNumberFormat="0" applyFill="0" applyAlignment="0" applyProtection="0">
      <alignment vertical="center"/>
    </xf>
    <xf numFmtId="0" fontId="84" fillId="37" borderId="0" applyNumberFormat="0" applyBorder="0" applyAlignment="0" applyProtection="0">
      <alignment vertical="center"/>
    </xf>
    <xf numFmtId="0" fontId="23" fillId="41" borderId="0" applyNumberFormat="0" applyBorder="0" applyAlignment="0" applyProtection="0">
      <alignment vertical="center"/>
    </xf>
    <xf numFmtId="0" fontId="95" fillId="0" borderId="22" applyNumberFormat="0" applyFill="0" applyAlignment="0" applyProtection="0">
      <alignment vertical="center"/>
    </xf>
    <xf numFmtId="0" fontId="23" fillId="41" borderId="0" applyNumberFormat="0" applyBorder="0" applyAlignment="0" applyProtection="0">
      <alignment vertical="center"/>
    </xf>
    <xf numFmtId="178" fontId="6" fillId="0" borderId="0" applyFont="0" applyFill="0" applyBorder="0" applyAlignment="0" applyProtection="0">
      <alignment vertical="center"/>
    </xf>
    <xf numFmtId="0" fontId="84" fillId="40"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84" fillId="42" borderId="0" applyNumberFormat="0" applyBorder="0" applyAlignment="0" applyProtection="0">
      <alignment vertical="center"/>
    </xf>
    <xf numFmtId="17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23" fillId="39" borderId="0" applyNumberFormat="0" applyBorder="0" applyAlignment="0" applyProtection="0">
      <alignment vertical="center"/>
    </xf>
    <xf numFmtId="0" fontId="84" fillId="40" borderId="0" applyNumberFormat="0" applyBorder="0" applyAlignment="0" applyProtection="0">
      <alignment vertical="center"/>
    </xf>
    <xf numFmtId="0" fontId="84" fillId="42" borderId="0" applyNumberFormat="0" applyBorder="0" applyAlignment="0" applyProtection="0">
      <alignment vertical="center"/>
    </xf>
    <xf numFmtId="0" fontId="88" fillId="44" borderId="0" applyNumberFormat="0" applyBorder="0" applyAlignment="0" applyProtection="0">
      <alignment vertical="center"/>
    </xf>
    <xf numFmtId="0" fontId="84" fillId="42" borderId="0" applyNumberFormat="0" applyBorder="0" applyAlignment="0" applyProtection="0">
      <alignment vertical="center"/>
    </xf>
    <xf numFmtId="0" fontId="91" fillId="0" borderId="2" applyNumberFormat="0" applyFill="0" applyProtection="0">
      <alignment horizontal="righ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5" borderId="0" applyNumberFormat="0" applyBorder="0" applyAlignment="0" applyProtection="0">
      <alignment vertical="center"/>
    </xf>
    <xf numFmtId="180" fontId="110" fillId="0" borderId="0">
      <alignment vertical="center"/>
    </xf>
    <xf numFmtId="0" fontId="84" fillId="45" borderId="0" applyNumberFormat="0" applyBorder="0" applyAlignment="0" applyProtection="0">
      <alignment vertical="center"/>
    </xf>
    <xf numFmtId="0" fontId="84" fillId="45" borderId="0" applyNumberFormat="0" applyBorder="0" applyAlignment="0" applyProtection="0">
      <alignment vertical="center"/>
    </xf>
    <xf numFmtId="0" fontId="84" fillId="45" borderId="0" applyNumberFormat="0" applyBorder="0" applyAlignment="0" applyProtection="0">
      <alignment vertical="center"/>
    </xf>
    <xf numFmtId="0" fontId="84" fillId="45" borderId="0" applyNumberFormat="0" applyBorder="0" applyAlignment="0" applyProtection="0">
      <alignment vertical="center"/>
    </xf>
    <xf numFmtId="0" fontId="84" fillId="45" borderId="0" applyNumberFormat="0" applyBorder="0" applyAlignment="0" applyProtection="0">
      <alignment vertical="center"/>
    </xf>
    <xf numFmtId="0" fontId="84" fillId="45" borderId="0" applyNumberFormat="0" applyBorder="0" applyAlignment="0" applyProtection="0">
      <alignment vertical="center"/>
    </xf>
    <xf numFmtId="181" fontId="6" fillId="0" borderId="0" applyFont="0" applyFill="0" applyBorder="0" applyAlignment="0" applyProtection="0">
      <alignment vertical="center"/>
    </xf>
    <xf numFmtId="0" fontId="6" fillId="0" borderId="0">
      <alignment vertical="center"/>
    </xf>
    <xf numFmtId="0" fontId="84" fillId="45" borderId="0" applyNumberFormat="0" applyBorder="0" applyAlignment="0" applyProtection="0">
      <alignment vertical="center"/>
    </xf>
    <xf numFmtId="0" fontId="84" fillId="45" borderId="0" applyNumberFormat="0" applyBorder="0" applyAlignment="0" applyProtection="0">
      <alignment vertical="center"/>
    </xf>
    <xf numFmtId="0" fontId="84" fillId="45" borderId="0" applyNumberFormat="0" applyBorder="0" applyAlignment="0" applyProtection="0">
      <alignment vertical="center"/>
    </xf>
    <xf numFmtId="9" fontId="6" fillId="0" borderId="0" applyFont="0" applyFill="0" applyBorder="0" applyAlignment="0" applyProtection="0">
      <alignment vertical="center"/>
    </xf>
    <xf numFmtId="0" fontId="84" fillId="45" borderId="0" applyNumberFormat="0" applyBorder="0" applyAlignment="0" applyProtection="0">
      <alignment vertical="center"/>
    </xf>
    <xf numFmtId="0" fontId="84" fillId="40" borderId="0" applyNumberFormat="0" applyBorder="0" applyAlignment="0" applyProtection="0">
      <alignment vertical="center"/>
    </xf>
    <xf numFmtId="9" fontId="6" fillId="0" borderId="0" applyFont="0" applyFill="0" applyBorder="0" applyAlignment="0" applyProtection="0">
      <alignment vertical="center"/>
    </xf>
    <xf numFmtId="0" fontId="23" fillId="51" borderId="0" applyNumberFormat="0" applyBorder="0" applyAlignment="0" applyProtection="0">
      <alignment vertical="center"/>
    </xf>
    <xf numFmtId="9" fontId="6" fillId="0" borderId="0" applyFont="0" applyFill="0" applyBorder="0" applyAlignment="0" applyProtection="0">
      <alignment vertical="center"/>
    </xf>
    <xf numFmtId="0" fontId="23" fillId="51" borderId="0" applyNumberFormat="0" applyBorder="0" applyAlignment="0" applyProtection="0">
      <alignment vertical="center"/>
    </xf>
    <xf numFmtId="9" fontId="6" fillId="0" borderId="0" applyFont="0" applyFill="0" applyBorder="0" applyAlignment="0" applyProtection="0">
      <alignment vertical="center"/>
    </xf>
    <xf numFmtId="0" fontId="23" fillId="51" borderId="0" applyNumberFormat="0" applyBorder="0" applyAlignment="0" applyProtection="0">
      <alignment vertical="center"/>
    </xf>
    <xf numFmtId="0" fontId="111" fillId="61" borderId="0" applyNumberFormat="0" applyBorder="0" applyAlignment="0" applyProtection="0">
      <alignment vertical="center"/>
    </xf>
    <xf numFmtId="9" fontId="6" fillId="0" borderId="0" applyFont="0" applyFill="0" applyBorder="0" applyAlignment="0" applyProtection="0">
      <alignment vertical="center"/>
    </xf>
    <xf numFmtId="0" fontId="23" fillId="51" borderId="0" applyNumberFormat="0" applyBorder="0" applyAlignment="0" applyProtection="0">
      <alignment vertical="center"/>
    </xf>
    <xf numFmtId="9" fontId="6" fillId="0" borderId="0" applyFont="0" applyFill="0" applyBorder="0" applyAlignment="0" applyProtection="0">
      <alignment vertical="center"/>
    </xf>
    <xf numFmtId="0" fontId="23" fillId="42" borderId="0" applyNumberFormat="0" applyBorder="0" applyAlignment="0" applyProtection="0">
      <alignment vertical="center"/>
    </xf>
    <xf numFmtId="9" fontId="6" fillId="0" borderId="0" applyFont="0" applyFill="0" applyBorder="0" applyAlignment="0" applyProtection="0">
      <alignment vertical="center"/>
    </xf>
    <xf numFmtId="0" fontId="23" fillId="52" borderId="0" applyNumberFormat="0" applyBorder="0" applyAlignment="0" applyProtection="0">
      <alignment vertical="center"/>
    </xf>
    <xf numFmtId="0" fontId="23" fillId="42" borderId="0" applyNumberFormat="0" applyBorder="0" applyAlignment="0" applyProtection="0">
      <alignment vertical="center"/>
    </xf>
    <xf numFmtId="0" fontId="91" fillId="0" borderId="2" applyNumberFormat="0" applyFill="0" applyProtection="0">
      <alignment horizontal="left" vertical="center"/>
    </xf>
    <xf numFmtId="0" fontId="23" fillId="5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6" fillId="62" borderId="0" applyNumberFormat="0" applyFont="0" applyBorder="0" applyAlignment="0" applyProtection="0">
      <alignment vertical="center"/>
    </xf>
    <xf numFmtId="0" fontId="84" fillId="43" borderId="0" applyNumberFormat="0" applyBorder="0" applyAlignment="0" applyProtection="0">
      <alignment vertical="center"/>
    </xf>
    <xf numFmtId="0" fontId="84" fillId="40" borderId="0" applyNumberFormat="0" applyBorder="0" applyAlignment="0" applyProtection="0">
      <alignment vertical="center"/>
    </xf>
    <xf numFmtId="0" fontId="110" fillId="0" borderId="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97" fillId="0" borderId="23">
      <alignment horizontal="center" vertical="center"/>
    </xf>
    <xf numFmtId="0" fontId="112" fillId="0" borderId="31" applyNumberFormat="0" applyFill="0" applyAlignment="0" applyProtection="0">
      <alignment vertical="center"/>
    </xf>
    <xf numFmtId="0" fontId="6" fillId="0" borderId="0">
      <alignment vertical="center"/>
    </xf>
    <xf numFmtId="0" fontId="84" fillId="40" borderId="0" applyNumberFormat="0" applyBorder="0" applyAlignment="0" applyProtection="0">
      <alignment vertical="center"/>
    </xf>
    <xf numFmtId="9" fontId="6" fillId="0" borderId="0" applyFont="0" applyFill="0" applyBorder="0" applyAlignment="0" applyProtection="0">
      <alignment vertical="center"/>
    </xf>
    <xf numFmtId="0" fontId="95" fillId="0" borderId="22" applyNumberFormat="0" applyFill="0" applyAlignment="0" applyProtection="0">
      <alignment vertical="center"/>
    </xf>
    <xf numFmtId="0" fontId="84" fillId="40" borderId="0" applyNumberFormat="0" applyBorder="0" applyAlignment="0" applyProtection="0">
      <alignment vertical="center"/>
    </xf>
    <xf numFmtId="0" fontId="95" fillId="0" borderId="22" applyNumberFormat="0" applyFill="0" applyAlignment="0" applyProtection="0">
      <alignment vertical="center"/>
    </xf>
    <xf numFmtId="0" fontId="84" fillId="40" borderId="0" applyNumberFormat="0" applyBorder="0" applyAlignment="0" applyProtection="0">
      <alignment vertical="center"/>
    </xf>
    <xf numFmtId="0" fontId="84" fillId="37"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90" fillId="41" borderId="1" applyNumberFormat="0" applyBorder="0" applyAlignment="0" applyProtection="0">
      <alignment vertical="center"/>
    </xf>
    <xf numFmtId="0" fontId="23" fillId="44" borderId="0" applyNumberFormat="0" applyBorder="0" applyAlignment="0" applyProtection="0">
      <alignment vertical="center"/>
    </xf>
    <xf numFmtId="0" fontId="23" fillId="51" borderId="0" applyNumberFormat="0" applyBorder="0" applyAlignment="0" applyProtection="0">
      <alignment vertical="center"/>
    </xf>
    <xf numFmtId="0" fontId="100" fillId="0" borderId="24" applyNumberFormat="0" applyFill="0" applyAlignment="0" applyProtection="0">
      <alignment vertical="center"/>
    </xf>
    <xf numFmtId="0" fontId="84" fillId="49" borderId="0" applyNumberFormat="0" applyBorder="0" applyAlignment="0" applyProtection="0">
      <alignment vertical="center"/>
    </xf>
    <xf numFmtId="0" fontId="84" fillId="49" borderId="0" applyNumberFormat="0" applyBorder="0" applyAlignment="0" applyProtection="0">
      <alignment vertical="center"/>
    </xf>
    <xf numFmtId="0" fontId="113" fillId="52" borderId="32">
      <alignment horizontal="left" vertical="center"/>
      <protection locked="0" hidden="1"/>
    </xf>
    <xf numFmtId="0" fontId="84" fillId="37" borderId="0" applyNumberFormat="0" applyBorder="0" applyAlignment="0" applyProtection="0">
      <alignment vertical="center"/>
    </xf>
    <xf numFmtId="0" fontId="100" fillId="0" borderId="24" applyNumberFormat="0" applyFill="0" applyAlignment="0" applyProtection="0">
      <alignment vertical="center"/>
    </xf>
    <xf numFmtId="0" fontId="113" fillId="52" borderId="32">
      <alignment horizontal="left" vertical="center"/>
      <protection locked="0" hidden="1"/>
    </xf>
    <xf numFmtId="0" fontId="84" fillId="37" borderId="0" applyNumberFormat="0" applyBorder="0" applyAlignment="0" applyProtection="0">
      <alignment vertical="center"/>
    </xf>
    <xf numFmtId="0" fontId="104" fillId="0" borderId="26" applyNumberFormat="0" applyFill="0" applyAlignment="0" applyProtection="0">
      <alignment vertical="center"/>
    </xf>
    <xf numFmtId="182" fontId="6" fillId="0" borderId="0" applyFont="0" applyFill="0" applyBorder="0" applyAlignment="0" applyProtection="0">
      <alignment vertical="center"/>
    </xf>
    <xf numFmtId="0" fontId="84" fillId="37" borderId="0" applyNumberFormat="0" applyBorder="0" applyAlignment="0" applyProtection="0">
      <alignment vertical="center"/>
    </xf>
    <xf numFmtId="0" fontId="83" fillId="0" borderId="33" applyNumberFormat="0" applyFill="0" applyAlignment="0" applyProtection="0">
      <alignment vertical="center"/>
    </xf>
    <xf numFmtId="0" fontId="84" fillId="37" borderId="0" applyNumberFormat="0" applyBorder="0" applyAlignment="0" applyProtection="0">
      <alignment vertical="center"/>
    </xf>
    <xf numFmtId="0" fontId="83" fillId="0" borderId="33" applyNumberFormat="0" applyFill="0" applyAlignment="0" applyProtection="0">
      <alignment vertical="center"/>
    </xf>
    <xf numFmtId="0" fontId="84" fillId="37" borderId="0" applyNumberFormat="0" applyBorder="0" applyAlignment="0" applyProtection="0">
      <alignment vertical="center"/>
    </xf>
    <xf numFmtId="0" fontId="95" fillId="0" borderId="22" applyNumberFormat="0" applyFill="0" applyAlignment="0" applyProtection="0">
      <alignment vertical="center"/>
    </xf>
    <xf numFmtId="0" fontId="83" fillId="0" borderId="21" applyNumberFormat="0" applyFill="0" applyAlignment="0" applyProtection="0">
      <alignment vertical="center"/>
    </xf>
    <xf numFmtId="0" fontId="84" fillId="37" borderId="0" applyNumberFormat="0" applyBorder="0" applyAlignment="0" applyProtection="0">
      <alignment vertical="center"/>
    </xf>
    <xf numFmtId="0" fontId="95" fillId="0" borderId="22" applyNumberFormat="0" applyFill="0" applyAlignment="0" applyProtection="0">
      <alignment vertical="center"/>
    </xf>
    <xf numFmtId="9" fontId="6" fillId="0" borderId="0" applyFont="0" applyFill="0" applyBorder="0" applyAlignment="0" applyProtection="0">
      <alignment vertical="center"/>
    </xf>
    <xf numFmtId="0" fontId="83" fillId="0" borderId="21" applyNumberFormat="0" applyFill="0" applyAlignment="0" applyProtection="0">
      <alignment vertical="center"/>
    </xf>
    <xf numFmtId="0" fontId="84" fillId="37" borderId="0" applyNumberFormat="0" applyBorder="0" applyAlignment="0" applyProtection="0">
      <alignment vertical="center"/>
    </xf>
    <xf numFmtId="0" fontId="23" fillId="41" borderId="0" applyNumberFormat="0" applyBorder="0" applyAlignment="0" applyProtection="0">
      <alignment vertical="center"/>
    </xf>
    <xf numFmtId="0" fontId="23" fillId="52" borderId="0" applyNumberFormat="0" applyBorder="0" applyAlignment="0" applyProtection="0">
      <alignment vertical="center"/>
    </xf>
    <xf numFmtId="0" fontId="97" fillId="0" borderId="0" applyNumberFormat="0" applyFill="0" applyBorder="0" applyAlignment="0" applyProtection="0">
      <alignment vertical="center"/>
    </xf>
    <xf numFmtId="0" fontId="23" fillId="52" borderId="0" applyNumberFormat="0" applyBorder="0" applyAlignment="0" applyProtection="0">
      <alignment vertical="center"/>
    </xf>
    <xf numFmtId="0" fontId="84" fillId="52" borderId="0" applyNumberFormat="0" applyBorder="0" applyAlignment="0" applyProtection="0">
      <alignment vertical="center"/>
    </xf>
    <xf numFmtId="0" fontId="84" fillId="52" borderId="0" applyNumberFormat="0" applyBorder="0" applyAlignment="0" applyProtection="0">
      <alignment vertical="center"/>
    </xf>
    <xf numFmtId="0" fontId="95" fillId="0" borderId="22" applyNumberFormat="0" applyFill="0" applyAlignment="0" applyProtection="0">
      <alignment vertical="center"/>
    </xf>
    <xf numFmtId="0" fontId="84" fillId="43" borderId="0" applyNumberFormat="0" applyBorder="0" applyAlignment="0" applyProtection="0">
      <alignment vertical="center"/>
    </xf>
    <xf numFmtId="9" fontId="6" fillId="0" borderId="0" applyFont="0" applyFill="0" applyBorder="0" applyAlignment="0" applyProtection="0">
      <alignment vertical="center"/>
    </xf>
    <xf numFmtId="183" fontId="6" fillId="0" borderId="0" applyFont="0" applyFill="0" applyBorder="0" applyAlignment="0" applyProtection="0">
      <alignment vertical="center"/>
    </xf>
    <xf numFmtId="0" fontId="114" fillId="0" borderId="0" applyNumberFormat="0" applyFill="0" applyBorder="0" applyAlignment="0" applyProtection="0">
      <alignment vertical="center"/>
    </xf>
    <xf numFmtId="0" fontId="104" fillId="0" borderId="26" applyNumberFormat="0" applyFill="0" applyAlignment="0" applyProtection="0">
      <alignment vertical="center"/>
    </xf>
    <xf numFmtId="184" fontId="6" fillId="0" borderId="0" applyFont="0" applyFill="0" applyBorder="0" applyAlignment="0" applyProtection="0">
      <alignment vertical="center"/>
    </xf>
    <xf numFmtId="0" fontId="100" fillId="0" borderId="24" applyNumberFormat="0" applyFill="0" applyAlignment="0" applyProtection="0">
      <alignment vertical="center"/>
    </xf>
    <xf numFmtId="185" fontId="110" fillId="0" borderId="0">
      <alignment vertical="center"/>
    </xf>
    <xf numFmtId="15" fontId="107" fillId="0" borderId="0">
      <alignment vertical="center"/>
    </xf>
    <xf numFmtId="15" fontId="107" fillId="0" borderId="0">
      <alignment vertical="center"/>
    </xf>
    <xf numFmtId="186" fontId="110" fillId="0" borderId="0">
      <alignment vertical="center"/>
    </xf>
    <xf numFmtId="0" fontId="115" fillId="0" borderId="34" applyNumberFormat="0" applyFill="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90" fillId="42" borderId="0" applyNumberFormat="0" applyBorder="0" applyAlignment="0" applyProtection="0">
      <alignment vertical="center"/>
    </xf>
    <xf numFmtId="0" fontId="85" fillId="40" borderId="0" applyNumberFormat="0" applyBorder="0" applyAlignment="0" applyProtection="0">
      <alignment vertical="center"/>
    </xf>
    <xf numFmtId="0" fontId="105" fillId="0" borderId="29" applyNumberFormat="0" applyAlignment="0" applyProtection="0">
      <alignment horizontal="left" vertical="center"/>
    </xf>
    <xf numFmtId="0" fontId="105" fillId="0" borderId="5">
      <alignment horizontal="left" vertical="center"/>
    </xf>
    <xf numFmtId="0" fontId="105" fillId="0" borderId="5">
      <alignment horizontal="left" vertical="center"/>
    </xf>
    <xf numFmtId="43" fontId="0" fillId="0" borderId="0" applyFont="0" applyFill="0" applyBorder="0" applyAlignment="0" applyProtection="0">
      <alignment vertical="center"/>
    </xf>
    <xf numFmtId="0" fontId="90" fillId="41" borderId="1" applyNumberFormat="0" applyBorder="0" applyAlignment="0" applyProtection="0">
      <alignment vertical="center"/>
    </xf>
    <xf numFmtId="43" fontId="0" fillId="0" borderId="0" applyFont="0" applyFill="0" applyBorder="0" applyAlignment="0" applyProtection="0">
      <alignment vertical="center"/>
    </xf>
    <xf numFmtId="0" fontId="90" fillId="41" borderId="1" applyNumberFormat="0" applyBorder="0" applyAlignment="0" applyProtection="0">
      <alignment vertical="center"/>
    </xf>
    <xf numFmtId="0" fontId="90" fillId="41" borderId="1" applyNumberFormat="0" applyBorder="0" applyAlignment="0" applyProtection="0">
      <alignment vertical="center"/>
    </xf>
    <xf numFmtId="0" fontId="90" fillId="41" borderId="1" applyNumberFormat="0" applyBorder="0" applyAlignment="0" applyProtection="0">
      <alignment vertical="center"/>
    </xf>
    <xf numFmtId="0" fontId="90" fillId="41" borderId="1" applyNumberFormat="0" applyBorder="0" applyAlignment="0" applyProtection="0">
      <alignment vertical="center"/>
    </xf>
    <xf numFmtId="0" fontId="90" fillId="41" borderId="1" applyNumberFormat="0" applyBorder="0" applyAlignment="0" applyProtection="0">
      <alignment vertical="center"/>
    </xf>
    <xf numFmtId="187" fontId="116" fillId="63" borderId="0">
      <alignment vertical="center"/>
    </xf>
    <xf numFmtId="187" fontId="117" fillId="64" borderId="0">
      <alignment vertical="center"/>
    </xf>
    <xf numFmtId="38" fontId="6" fillId="0" borderId="0" applyFont="0" applyFill="0" applyBorder="0" applyAlignment="0" applyProtection="0">
      <alignment vertical="center"/>
    </xf>
    <xf numFmtId="0" fontId="6" fillId="0" borderId="0">
      <alignment vertical="center"/>
    </xf>
    <xf numFmtId="40" fontId="6" fillId="0" borderId="0" applyFont="0" applyFill="0" applyBorder="0" applyAlignment="0" applyProtection="0">
      <alignment vertical="center"/>
    </xf>
    <xf numFmtId="43" fontId="0" fillId="0" borderId="0" applyFont="0" applyFill="0" applyBorder="0" applyAlignment="0" applyProtection="0">
      <alignment vertical="center"/>
    </xf>
    <xf numFmtId="177" fontId="6" fillId="0" borderId="0" applyFont="0" applyFill="0" applyBorder="0" applyAlignment="0" applyProtection="0">
      <alignment vertical="center"/>
    </xf>
    <xf numFmtId="188" fontId="6" fillId="0" borderId="0" applyFont="0" applyFill="0" applyBorder="0" applyAlignment="0" applyProtection="0">
      <alignment vertical="center"/>
    </xf>
    <xf numFmtId="1" fontId="91" fillId="0" borderId="3" applyFill="0" applyProtection="0">
      <alignment horizontal="center" vertical="center"/>
    </xf>
    <xf numFmtId="0" fontId="95" fillId="0" borderId="22" applyNumberFormat="0" applyFill="0" applyAlignment="0" applyProtection="0">
      <alignment vertical="center"/>
    </xf>
    <xf numFmtId="40" fontId="118" fillId="58" borderId="32">
      <alignment horizontal="centerContinuous" vertical="center"/>
    </xf>
    <xf numFmtId="40" fontId="118" fillId="58" borderId="32">
      <alignment horizontal="centerContinuous" vertical="center"/>
    </xf>
    <xf numFmtId="9" fontId="6" fillId="0" borderId="0" applyFont="0" applyFill="0" applyBorder="0" applyAlignment="0" applyProtection="0">
      <alignment vertical="center"/>
    </xf>
    <xf numFmtId="0" fontId="97" fillId="0" borderId="23">
      <alignment horizontal="center" vertical="center"/>
    </xf>
    <xf numFmtId="37" fontId="119" fillId="0" borderId="0">
      <alignment vertical="center"/>
    </xf>
    <xf numFmtId="0" fontId="97" fillId="0" borderId="23">
      <alignment horizontal="center" vertical="center"/>
    </xf>
    <xf numFmtId="37" fontId="119" fillId="0" borderId="0">
      <alignment vertical="center"/>
    </xf>
    <xf numFmtId="0" fontId="97" fillId="0" borderId="23">
      <alignment horizontal="center" vertical="center"/>
    </xf>
    <xf numFmtId="37" fontId="119" fillId="0" borderId="0">
      <alignment vertical="center"/>
    </xf>
    <xf numFmtId="9" fontId="6" fillId="0" borderId="0" applyFont="0" applyFill="0" applyBorder="0" applyAlignment="0" applyProtection="0">
      <alignment vertical="center"/>
    </xf>
    <xf numFmtId="0" fontId="97" fillId="0" borderId="23">
      <alignment horizontal="center" vertical="center"/>
    </xf>
    <xf numFmtId="37" fontId="119" fillId="0" borderId="0">
      <alignment vertical="center"/>
    </xf>
    <xf numFmtId="0" fontId="120" fillId="0" borderId="0">
      <alignment vertical="top"/>
      <protection locked="0"/>
    </xf>
    <xf numFmtId="189" fontId="91" fillId="0" borderId="0">
      <alignment vertical="center"/>
    </xf>
    <xf numFmtId="9" fontId="6" fillId="0" borderId="0" applyFont="0" applyFill="0" applyBorder="0" applyAlignment="0" applyProtection="0">
      <alignment vertical="center"/>
    </xf>
    <xf numFmtId="0" fontId="94" fillId="0" borderId="0">
      <alignment vertical="center"/>
    </xf>
    <xf numFmtId="3" fontId="6" fillId="0" borderId="0" applyFont="0" applyFill="0" applyBorder="0" applyAlignment="0" applyProtection="0">
      <alignment vertical="center"/>
    </xf>
    <xf numFmtId="14" fontId="89" fillId="0" borderId="0">
      <alignment horizontal="center" vertical="center" wrapText="1"/>
      <protection locked="0"/>
    </xf>
    <xf numFmtId="0" fontId="6" fillId="0" borderId="0">
      <alignment vertical="center"/>
    </xf>
    <xf numFmtId="0" fontId="108" fillId="60" borderId="28">
      <alignment vertical="center"/>
      <protection locked="0"/>
    </xf>
    <xf numFmtId="10"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190" fontId="6" fillId="0" borderId="0" applyFont="0" applyFill="0" applyProtection="0">
      <alignment vertical="center"/>
    </xf>
    <xf numFmtId="0" fontId="6" fillId="0" borderId="0" applyNumberFormat="0" applyFont="0" applyFill="0" applyBorder="0" applyAlignment="0" applyProtection="0">
      <alignment horizontal="left" vertical="center"/>
    </xf>
    <xf numFmtId="0" fontId="91" fillId="0" borderId="2" applyNumberFormat="0" applyFill="0" applyProtection="0">
      <alignment horizontal="right" vertical="center"/>
    </xf>
    <xf numFmtId="0" fontId="97" fillId="0" borderId="23">
      <alignment horizontal="center" vertical="center"/>
    </xf>
    <xf numFmtId="15" fontId="6" fillId="0" borderId="0" applyFont="0" applyFill="0" applyBorder="0" applyAlignment="0" applyProtection="0">
      <alignment vertical="center"/>
    </xf>
    <xf numFmtId="0" fontId="91" fillId="0" borderId="2" applyNumberFormat="0" applyFill="0" applyProtection="0">
      <alignment horizontal="right" vertical="center"/>
    </xf>
    <xf numFmtId="15" fontId="6" fillId="0" borderId="0" applyFont="0" applyFill="0" applyBorder="0" applyAlignment="0" applyProtection="0">
      <alignment vertical="center"/>
    </xf>
    <xf numFmtId="4" fontId="6" fillId="0" borderId="0" applyFont="0" applyFill="0" applyBorder="0" applyAlignment="0" applyProtection="0">
      <alignment vertical="center"/>
    </xf>
    <xf numFmtId="0" fontId="91" fillId="0" borderId="2" applyNumberFormat="0" applyFill="0" applyProtection="0">
      <alignment horizontal="right" vertical="center"/>
    </xf>
    <xf numFmtId="0" fontId="6" fillId="0" borderId="0">
      <alignment vertical="center"/>
    </xf>
    <xf numFmtId="4" fontId="6" fillId="0" borderId="0" applyFont="0" applyFill="0" applyBorder="0" applyAlignment="0" applyProtection="0">
      <alignment vertical="center"/>
    </xf>
    <xf numFmtId="0" fontId="97" fillId="0" borderId="23">
      <alignment horizontal="center" vertical="center"/>
    </xf>
    <xf numFmtId="0" fontId="97" fillId="0" borderId="23">
      <alignment horizontal="center" vertical="center"/>
    </xf>
    <xf numFmtId="0" fontId="97" fillId="0" borderId="23">
      <alignment horizontal="center" vertical="center"/>
    </xf>
    <xf numFmtId="0" fontId="97" fillId="0" borderId="23">
      <alignment horizontal="center" vertical="center"/>
    </xf>
    <xf numFmtId="3" fontId="6" fillId="0" borderId="0" applyFont="0" applyFill="0" applyBorder="0" applyAlignment="0" applyProtection="0">
      <alignment vertical="center"/>
    </xf>
    <xf numFmtId="0" fontId="6" fillId="62" borderId="0" applyNumberFormat="0" applyFont="0" applyBorder="0" applyAlignment="0" applyProtection="0">
      <alignment vertical="center"/>
    </xf>
    <xf numFmtId="0" fontId="108" fillId="60" borderId="28">
      <alignment vertical="center"/>
      <protection locked="0"/>
    </xf>
    <xf numFmtId="0" fontId="121" fillId="0" borderId="0">
      <alignment vertical="center"/>
    </xf>
    <xf numFmtId="0" fontId="108" fillId="60" borderId="28">
      <alignment vertical="center"/>
      <protection locked="0"/>
    </xf>
    <xf numFmtId="0" fontId="6" fillId="0" borderId="0">
      <alignment vertical="center"/>
    </xf>
    <xf numFmtId="0" fontId="108" fillId="60" borderId="28">
      <alignment vertical="center"/>
      <protection locked="0"/>
    </xf>
    <xf numFmtId="9" fontId="6" fillId="0" borderId="0" applyFont="0" applyFill="0" applyBorder="0" applyAlignment="0" applyProtection="0">
      <alignment vertical="center"/>
    </xf>
    <xf numFmtId="43" fontId="0"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106" fillId="0" borderId="0" applyNumberForma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115" fillId="0" borderId="34" applyNumberFormat="0" applyFill="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100" fillId="0" borderId="24" applyNumberFormat="0" applyFill="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91" fillId="0" borderId="2" applyNumberFormat="0" applyFill="0" applyProtection="0">
      <alignment horizontal="right" vertical="center"/>
    </xf>
    <xf numFmtId="9" fontId="6" fillId="0" borderId="0" applyFont="0" applyFill="0" applyBorder="0" applyAlignment="0" applyProtection="0">
      <alignment vertical="center"/>
    </xf>
    <xf numFmtId="0" fontId="112" fillId="0" borderId="31" applyNumberFormat="0" applyFill="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122" fillId="0" borderId="35" applyNumberFormat="0" applyFill="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191" fontId="6" fillId="0" borderId="0" applyFont="0" applyFill="0" applyBorder="0" applyAlignment="0" applyProtection="0">
      <alignment vertical="center"/>
    </xf>
    <xf numFmtId="0" fontId="91" fillId="0" borderId="2" applyNumberFormat="0" applyFill="0" applyProtection="0">
      <alignment horizontal="right" vertical="center"/>
    </xf>
    <xf numFmtId="0" fontId="91" fillId="0" borderId="2" applyNumberFormat="0" applyFill="0" applyProtection="0">
      <alignment horizontal="right" vertical="center"/>
    </xf>
    <xf numFmtId="0" fontId="95" fillId="0" borderId="22" applyNumberFormat="0" applyFill="0" applyAlignment="0" applyProtection="0">
      <alignment vertical="center"/>
    </xf>
    <xf numFmtId="0" fontId="95" fillId="0" borderId="22" applyNumberFormat="0" applyFill="0" applyAlignment="0" applyProtection="0">
      <alignment vertical="center"/>
    </xf>
    <xf numFmtId="0" fontId="100" fillId="0" borderId="24" applyNumberFormat="0" applyFill="0" applyAlignment="0" applyProtection="0">
      <alignment vertical="center"/>
    </xf>
    <xf numFmtId="0" fontId="95" fillId="0" borderId="22"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88" fillId="39" borderId="0" applyNumberFormat="0" applyBorder="0" applyAlignment="0" applyProtection="0">
      <alignment vertical="center"/>
    </xf>
    <xf numFmtId="0" fontId="104" fillId="0" borderId="26"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100" fillId="0" borderId="24" applyNumberFormat="0" applyFill="0" applyAlignment="0" applyProtection="0">
      <alignment vertical="center"/>
    </xf>
    <xf numFmtId="0" fontId="88" fillId="39" borderId="0" applyNumberFormat="0" applyBorder="0" applyAlignment="0" applyProtection="0">
      <alignment vertical="center"/>
    </xf>
    <xf numFmtId="0" fontId="122" fillId="0" borderId="35" applyNumberFormat="0" applyFill="0" applyAlignment="0" applyProtection="0">
      <alignment vertical="center"/>
    </xf>
    <xf numFmtId="0" fontId="88" fillId="39" borderId="0" applyNumberFormat="0" applyBorder="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1" fontId="91" fillId="0" borderId="3" applyFill="0" applyProtection="0">
      <alignment horizontal="center" vertical="center"/>
    </xf>
    <xf numFmtId="0" fontId="104" fillId="0" borderId="26" applyNumberFormat="0" applyFill="0" applyAlignment="0" applyProtection="0">
      <alignment vertical="center"/>
    </xf>
    <xf numFmtId="192" fontId="0" fillId="0" borderId="0" applyFont="0" applyFill="0" applyBorder="0" applyAlignment="0" applyProtection="0">
      <alignment vertical="center"/>
    </xf>
    <xf numFmtId="0" fontId="122" fillId="0" borderId="0" applyNumberFormat="0" applyFill="0" applyBorder="0" applyAlignment="0" applyProtection="0">
      <alignment vertical="center"/>
    </xf>
    <xf numFmtId="192" fontId="0" fillId="0" borderId="0" applyFont="0" applyFill="0" applyBorder="0" applyAlignment="0" applyProtection="0">
      <alignment vertical="center"/>
    </xf>
    <xf numFmtId="0" fontId="122"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0" fillId="0" borderId="0">
      <alignment vertical="center"/>
    </xf>
    <xf numFmtId="0" fontId="106" fillId="0" borderId="0" applyNumberFormat="0" applyFill="0" applyBorder="0" applyAlignment="0" applyProtection="0">
      <alignment vertical="center"/>
    </xf>
    <xf numFmtId="0" fontId="109" fillId="52" borderId="30" applyNumberFormat="0" applyAlignment="0" applyProtection="0">
      <alignment vertical="center"/>
    </xf>
    <xf numFmtId="0" fontId="0" fillId="0" borderId="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24" fillId="0" borderId="2" applyNumberFormat="0" applyFill="0" applyProtection="0">
      <alignment horizontal="center" vertical="center"/>
    </xf>
    <xf numFmtId="0" fontId="124" fillId="0" borderId="2" applyNumberFormat="0" applyFill="0" applyProtection="0">
      <alignment horizontal="center" vertical="center"/>
    </xf>
    <xf numFmtId="0" fontId="124" fillId="0" borderId="2" applyNumberFormat="0" applyFill="0" applyProtection="0">
      <alignment horizontal="center" vertical="center"/>
    </xf>
    <xf numFmtId="0" fontId="124" fillId="0" borderId="2" applyNumberFormat="0" applyFill="0" applyProtection="0">
      <alignment horizontal="center" vertical="center"/>
    </xf>
    <xf numFmtId="0" fontId="96" fillId="46" borderId="0" applyNumberFormat="0" applyBorder="0" applyAlignment="0" applyProtection="0">
      <alignment vertical="center"/>
    </xf>
    <xf numFmtId="0" fontId="124" fillId="0" borderId="2" applyNumberFormat="0" applyFill="0" applyProtection="0">
      <alignment horizontal="center" vertical="center"/>
    </xf>
    <xf numFmtId="0" fontId="124" fillId="0" borderId="2" applyNumberFormat="0" applyFill="0" applyProtection="0">
      <alignment horizontal="center" vertical="center"/>
    </xf>
    <xf numFmtId="0" fontId="124" fillId="0" borderId="2" applyNumberFormat="0" applyFill="0" applyProtection="0">
      <alignment horizontal="center" vertical="center"/>
    </xf>
    <xf numFmtId="0" fontId="124" fillId="0" borderId="2" applyNumberFormat="0" applyFill="0" applyProtection="0">
      <alignment horizontal="center"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86" fillId="0" borderId="3" applyNumberFormat="0" applyFill="0" applyProtection="0">
      <alignment horizontal="center" vertical="center"/>
    </xf>
    <xf numFmtId="0" fontId="86" fillId="0" borderId="3" applyNumberFormat="0" applyFill="0" applyProtection="0">
      <alignment horizontal="center" vertical="center"/>
    </xf>
    <xf numFmtId="0" fontId="86" fillId="0" borderId="3" applyNumberFormat="0" applyFill="0" applyProtection="0">
      <alignment horizontal="center" vertical="center"/>
    </xf>
    <xf numFmtId="0" fontId="86" fillId="0" borderId="3" applyNumberFormat="0" applyFill="0" applyProtection="0">
      <alignment horizontal="center" vertical="center"/>
    </xf>
    <xf numFmtId="0" fontId="86" fillId="0" borderId="3" applyNumberFormat="0" applyFill="0" applyProtection="0">
      <alignment horizontal="center" vertical="center"/>
    </xf>
    <xf numFmtId="0" fontId="86" fillId="0" borderId="3" applyNumberFormat="0" applyFill="0" applyProtection="0">
      <alignment horizontal="center" vertical="center"/>
    </xf>
    <xf numFmtId="0" fontId="86" fillId="0" borderId="3" applyNumberFormat="0" applyFill="0" applyProtection="0">
      <alignment horizontal="center" vertical="center"/>
    </xf>
    <xf numFmtId="0" fontId="126" fillId="0" borderId="0" applyNumberFormat="0" applyFill="0" applyBorder="0" applyAlignment="0" applyProtection="0">
      <alignment vertical="center"/>
    </xf>
    <xf numFmtId="0" fontId="96" fillId="46" borderId="0" applyNumberFormat="0" applyBorder="0" applyAlignment="0" applyProtection="0">
      <alignment vertical="center"/>
    </xf>
    <xf numFmtId="0" fontId="126" fillId="0" borderId="0" applyNumberFormat="0" applyFill="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126" fillId="0" borderId="0" applyNumberFormat="0" applyFill="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126" fillId="0" borderId="0" applyNumberFormat="0" applyFill="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126" fillId="0" borderId="0" applyNumberFormat="0" applyFill="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127" fillId="53" borderId="0" applyNumberFormat="0" applyBorder="0" applyAlignment="0" applyProtection="0">
      <alignment vertical="center"/>
    </xf>
    <xf numFmtId="0" fontId="96" fillId="46" borderId="0" applyNumberFormat="0" applyBorder="0" applyAlignment="0" applyProtection="0">
      <alignment vertical="center"/>
    </xf>
    <xf numFmtId="0" fontId="96" fillId="46" borderId="0" applyNumberFormat="0" applyBorder="0" applyAlignment="0" applyProtection="0">
      <alignment vertical="center"/>
    </xf>
    <xf numFmtId="0" fontId="127" fillId="53" borderId="0" applyNumberFormat="0" applyBorder="0" applyAlignment="0" applyProtection="0">
      <alignment vertical="center"/>
    </xf>
    <xf numFmtId="0" fontId="127" fillId="53" borderId="0" applyNumberFormat="0" applyBorder="0" applyAlignment="0" applyProtection="0">
      <alignment vertical="center"/>
    </xf>
    <xf numFmtId="0" fontId="127"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127" fillId="46" borderId="0" applyNumberFormat="0" applyBorder="0" applyAlignment="0" applyProtection="0">
      <alignment vertical="center"/>
    </xf>
    <xf numFmtId="0" fontId="127" fillId="46" borderId="0" applyNumberFormat="0" applyBorder="0" applyAlignment="0" applyProtection="0">
      <alignment vertical="center"/>
    </xf>
    <xf numFmtId="0" fontId="127" fillId="46" borderId="0" applyNumberFormat="0" applyBorder="0" applyAlignment="0" applyProtection="0">
      <alignment vertical="center"/>
    </xf>
    <xf numFmtId="0" fontId="127" fillId="46" borderId="0" applyNumberFormat="0" applyBorder="0" applyAlignment="0" applyProtection="0">
      <alignment vertical="center"/>
    </xf>
    <xf numFmtId="0" fontId="0" fillId="0" borderId="0">
      <alignment vertical="center"/>
    </xf>
    <xf numFmtId="0" fontId="127" fillId="46" borderId="0" applyNumberFormat="0" applyBorder="0" applyAlignment="0" applyProtection="0">
      <alignment vertical="center"/>
    </xf>
    <xf numFmtId="0" fontId="127" fillId="46" borderId="0" applyNumberFormat="0" applyBorder="0" applyAlignment="0" applyProtection="0">
      <alignment vertical="center"/>
    </xf>
    <xf numFmtId="0" fontId="102" fillId="54" borderId="0" applyNumberFormat="0" applyBorder="0" applyAlignment="0" applyProtection="0">
      <alignment vertical="center"/>
    </xf>
    <xf numFmtId="0" fontId="127" fillId="46" borderId="0" applyNumberFormat="0" applyBorder="0" applyAlignment="0" applyProtection="0">
      <alignment vertical="center"/>
    </xf>
    <xf numFmtId="0" fontId="127" fillId="46" borderId="0" applyNumberFormat="0" applyBorder="0" applyAlignment="0" applyProtection="0">
      <alignment vertical="center"/>
    </xf>
    <xf numFmtId="0" fontId="92" fillId="46" borderId="0" applyNumberFormat="0" applyBorder="0" applyAlignment="0" applyProtection="0">
      <alignment vertical="center"/>
    </xf>
    <xf numFmtId="0" fontId="96" fillId="53" borderId="0" applyNumberFormat="0" applyBorder="0" applyAlignment="0" applyProtection="0">
      <alignment vertical="center"/>
    </xf>
    <xf numFmtId="0" fontId="107" fillId="0" borderId="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96" fillId="5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83" fillId="0" borderId="21"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8" fillId="0" borderId="36" applyNumberFormat="0" applyFill="0" applyAlignment="0" applyProtection="0">
      <alignment vertical="center"/>
    </xf>
    <xf numFmtId="0" fontId="6" fillId="0" borderId="0">
      <alignment vertical="center"/>
    </xf>
    <xf numFmtId="0" fontId="88" fillId="39" borderId="0" applyNumberFormat="0" applyBorder="0" applyAlignment="0" applyProtection="0">
      <alignment vertical="center"/>
    </xf>
    <xf numFmtId="0" fontId="6" fillId="0" borderId="0">
      <alignment vertical="center"/>
    </xf>
    <xf numFmtId="0" fontId="88" fillId="39" borderId="0" applyNumberFormat="0" applyBorder="0" applyAlignment="0" applyProtection="0">
      <alignment vertical="center"/>
    </xf>
    <xf numFmtId="0" fontId="6" fillId="0" borderId="0">
      <alignment vertical="center"/>
    </xf>
    <xf numFmtId="0" fontId="88" fillId="39" borderId="0" applyNumberFormat="0" applyBorder="0" applyAlignment="0" applyProtection="0">
      <alignment vertical="center"/>
    </xf>
    <xf numFmtId="0" fontId="6" fillId="0" borderId="0">
      <alignment vertical="center"/>
    </xf>
    <xf numFmtId="0" fontId="6" fillId="0" borderId="0">
      <alignment vertical="center"/>
    </xf>
    <xf numFmtId="0" fontId="88" fillId="39" borderId="0" applyNumberFormat="0" applyBorder="0" applyAlignment="0" applyProtection="0">
      <alignment vertical="center"/>
    </xf>
    <xf numFmtId="0" fontId="6" fillId="0" borderId="0">
      <alignment vertical="center"/>
    </xf>
    <xf numFmtId="0" fontId="6" fillId="0" borderId="0">
      <alignment vertical="center"/>
    </xf>
    <xf numFmtId="0" fontId="129" fillId="45" borderId="3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41" borderId="27" applyNumberFormat="0" applyFont="0" applyAlignment="0" applyProtection="0">
      <alignment vertical="center"/>
    </xf>
    <xf numFmtId="0" fontId="0" fillId="0" borderId="0">
      <alignment vertical="center"/>
    </xf>
    <xf numFmtId="0" fontId="6" fillId="0" borderId="0">
      <alignment vertical="center"/>
    </xf>
    <xf numFmtId="0" fontId="0" fillId="41" borderId="27" applyNumberFormat="0" applyFon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0" fillId="41" borderId="27" applyNumberFormat="0" applyFont="0" applyAlignment="0" applyProtection="0">
      <alignment vertical="center"/>
    </xf>
    <xf numFmtId="0" fontId="0"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0" fillId="41" borderId="27" applyNumberFormat="0" applyFont="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5" fillId="65" borderId="0" applyNumberFormat="0" applyBorder="0" applyAlignment="0" applyProtection="0">
      <alignment vertical="center"/>
    </xf>
    <xf numFmtId="0" fontId="6" fillId="0" borderId="0">
      <alignment vertical="center"/>
    </xf>
    <xf numFmtId="0" fontId="85" fillId="6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5" fillId="5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30" fillId="0" borderId="0">
      <alignment vertical="center"/>
    </xf>
    <xf numFmtId="0" fontId="130" fillId="0" borderId="0">
      <alignment vertical="center"/>
    </xf>
    <xf numFmtId="0" fontId="6" fillId="0" borderId="0">
      <alignment vertical="center"/>
    </xf>
    <xf numFmtId="0" fontId="6" fillId="0" borderId="0">
      <alignment vertical="center"/>
    </xf>
    <xf numFmtId="0" fontId="13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30" fillId="0" borderId="0">
      <alignment vertical="center"/>
    </xf>
    <xf numFmtId="0" fontId="13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3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3" fillId="42" borderId="25"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9" fillId="45" borderId="37" applyNumberFormat="0" applyAlignment="0" applyProtection="0">
      <alignment vertical="center"/>
    </xf>
    <xf numFmtId="0" fontId="6" fillId="0" borderId="0">
      <alignment vertical="center"/>
    </xf>
    <xf numFmtId="0" fontId="6" fillId="0" borderId="0">
      <alignment vertical="center"/>
    </xf>
    <xf numFmtId="0" fontId="103" fillId="42" borderId="25" applyNumberFormat="0" applyAlignment="0" applyProtection="0">
      <alignment vertical="center"/>
    </xf>
    <xf numFmtId="0" fontId="129" fillId="45" borderId="3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9" fillId="52" borderId="30" applyNumberFormat="0" applyAlignment="0" applyProtection="0">
      <alignment vertical="center"/>
    </xf>
    <xf numFmtId="0" fontId="0" fillId="0" borderId="0">
      <alignment vertical="center"/>
    </xf>
    <xf numFmtId="0" fontId="109" fillId="52" borderId="30" applyNumberFormat="0" applyAlignment="0" applyProtection="0">
      <alignment vertical="center"/>
    </xf>
    <xf numFmtId="0" fontId="6" fillId="0" borderId="0">
      <alignment vertical="center"/>
    </xf>
    <xf numFmtId="0" fontId="109" fillId="52" borderId="30" applyNumberFormat="0" applyAlignment="0" applyProtection="0">
      <alignment vertical="center"/>
    </xf>
    <xf numFmtId="0" fontId="6" fillId="0" borderId="0">
      <alignment vertical="center"/>
    </xf>
    <xf numFmtId="0" fontId="109" fillId="52" borderId="30" applyNumberFormat="0" applyAlignment="0" applyProtection="0">
      <alignment vertical="center"/>
    </xf>
    <xf numFmtId="0" fontId="6" fillId="0" borderId="0">
      <alignment vertical="center"/>
    </xf>
    <xf numFmtId="0" fontId="109" fillId="52" borderId="30" applyNumberFormat="0" applyAlignment="0" applyProtection="0">
      <alignment vertical="center"/>
    </xf>
    <xf numFmtId="0" fontId="6" fillId="0" borderId="0">
      <alignment vertical="center"/>
    </xf>
    <xf numFmtId="0" fontId="6" fillId="0" borderId="0">
      <alignment vertical="center"/>
    </xf>
    <xf numFmtId="0" fontId="109" fillId="52" borderId="30" applyNumberFormat="0" applyAlignment="0" applyProtection="0">
      <alignment vertical="center"/>
    </xf>
    <xf numFmtId="0" fontId="98" fillId="39"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42" borderId="25" applyNumberFormat="0" applyAlignment="0" applyProtection="0">
      <alignment vertical="center"/>
    </xf>
    <xf numFmtId="0" fontId="6" fillId="0" borderId="0">
      <alignment vertical="center"/>
    </xf>
    <xf numFmtId="0" fontId="103" fillId="42" borderId="25" applyNumberFormat="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1" fillId="0" borderId="0">
      <alignment vertical="center"/>
    </xf>
    <xf numFmtId="0" fontId="6" fillId="0" borderId="0">
      <alignment vertical="center"/>
    </xf>
    <xf numFmtId="0" fontId="6" fillId="0" borderId="0">
      <alignment vertical="center"/>
    </xf>
    <xf numFmtId="0" fontId="103" fillId="42" borderId="25" applyNumberFormat="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8" fillId="0" borderId="36" applyNumberFormat="0" applyFill="0" applyAlignment="0" applyProtection="0">
      <alignment vertical="center"/>
    </xf>
    <xf numFmtId="0" fontId="0" fillId="0" borderId="0">
      <alignment vertical="center"/>
    </xf>
    <xf numFmtId="0" fontId="0" fillId="0" borderId="0">
      <alignment vertical="center"/>
    </xf>
    <xf numFmtId="0" fontId="128" fillId="0" borderId="3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8" fillId="0" borderId="36" applyNumberFormat="0" applyFill="0" applyAlignment="0" applyProtection="0">
      <alignment vertical="center"/>
    </xf>
    <xf numFmtId="0" fontId="0" fillId="0" borderId="0">
      <alignment vertical="center"/>
    </xf>
    <xf numFmtId="0" fontId="128" fillId="0" borderId="36" applyNumberFormat="0" applyFill="0" applyAlignment="0" applyProtection="0">
      <alignment vertical="center"/>
    </xf>
    <xf numFmtId="0" fontId="0" fillId="0" borderId="0">
      <alignment vertical="center"/>
    </xf>
    <xf numFmtId="0" fontId="0" fillId="0" borderId="0">
      <alignment vertical="center"/>
    </xf>
    <xf numFmtId="0" fontId="128" fillId="0" borderId="36" applyNumberFormat="0" applyFill="0" applyAlignment="0" applyProtection="0">
      <alignment vertical="center"/>
    </xf>
    <xf numFmtId="0" fontId="0" fillId="0" borderId="0">
      <alignment vertical="center"/>
    </xf>
    <xf numFmtId="0" fontId="0" fillId="0" borderId="0">
      <alignment vertical="center"/>
    </xf>
    <xf numFmtId="0" fontId="128" fillId="0" borderId="3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0" fillId="0" borderId="0" applyAlignment="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130" fillId="0" borderId="0">
      <alignment vertical="center"/>
    </xf>
    <xf numFmtId="0" fontId="130" fillId="0" borderId="0">
      <alignment vertical="center"/>
    </xf>
    <xf numFmtId="0" fontId="130" fillId="0" borderId="0">
      <alignment vertical="center"/>
    </xf>
    <xf numFmtId="0" fontId="130"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101" fillId="0" borderId="1">
      <alignment horizontal="left" vertical="center"/>
    </xf>
    <xf numFmtId="0" fontId="0" fillId="41" borderId="27" applyNumberFormat="0" applyFont="0" applyAlignment="0" applyProtection="0">
      <alignment vertical="center"/>
    </xf>
    <xf numFmtId="0" fontId="101" fillId="0" borderId="1">
      <alignment horizontal="left" vertical="center"/>
    </xf>
    <xf numFmtId="0" fontId="101" fillId="0" borderId="1">
      <alignment horizontal="left" vertical="center"/>
    </xf>
    <xf numFmtId="0" fontId="0" fillId="41" borderId="27" applyNumberFormat="0" applyFont="0" applyAlignment="0" applyProtection="0">
      <alignment vertical="center"/>
    </xf>
    <xf numFmtId="0" fontId="101" fillId="0" borderId="1">
      <alignment horizontal="left" vertical="center"/>
    </xf>
    <xf numFmtId="0" fontId="101" fillId="0" borderId="1">
      <alignment horizontal="left" vertical="center"/>
    </xf>
    <xf numFmtId="0" fontId="101" fillId="0" borderId="1">
      <alignment horizontal="left" vertical="center"/>
    </xf>
    <xf numFmtId="0" fontId="101"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131" fillId="42" borderId="30" applyNumberFormat="0" applyAlignment="0" applyProtection="0">
      <alignment vertical="center"/>
    </xf>
    <xf numFmtId="0" fontId="6" fillId="0" borderId="0">
      <alignment vertical="center"/>
    </xf>
    <xf numFmtId="1" fontId="91" fillId="0" borderId="3" applyFill="0" applyProtection="0">
      <alignment horizontal="center" vertical="center"/>
    </xf>
    <xf numFmtId="0" fontId="6" fillId="0" borderId="0">
      <alignment vertical="center"/>
    </xf>
    <xf numFmtId="0" fontId="130" fillId="0" borderId="0">
      <alignment vertical="center"/>
    </xf>
    <xf numFmtId="0" fontId="131" fillId="42" borderId="30" applyNumberFormat="0" applyAlignment="0" applyProtection="0">
      <alignment vertical="center"/>
    </xf>
    <xf numFmtId="0" fontId="130" fillId="0" borderId="0">
      <alignment vertic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center"/>
    </xf>
    <xf numFmtId="0" fontId="88" fillId="39" borderId="0" applyNumberFormat="0" applyBorder="0" applyAlignment="0" applyProtection="0">
      <alignment vertical="center"/>
    </xf>
    <xf numFmtId="0" fontId="88" fillId="39" borderId="0" applyNumberFormat="0" applyBorder="0" applyAlignment="0" applyProtection="0">
      <alignment vertical="center"/>
    </xf>
    <xf numFmtId="0" fontId="88" fillId="39" borderId="0" applyNumberFormat="0" applyBorder="0" applyAlignment="0" applyProtection="0">
      <alignment vertical="center"/>
    </xf>
    <xf numFmtId="0" fontId="88" fillId="39" borderId="0" applyNumberFormat="0" applyBorder="0" applyAlignment="0" applyProtection="0">
      <alignment vertical="center"/>
    </xf>
    <xf numFmtId="0" fontId="88" fillId="39" borderId="0" applyNumberFormat="0" applyBorder="0" applyAlignment="0" applyProtection="0">
      <alignment vertical="center"/>
    </xf>
    <xf numFmtId="0" fontId="88" fillId="39" borderId="0" applyNumberFormat="0" applyBorder="0" applyAlignment="0" applyProtection="0">
      <alignment vertical="center"/>
    </xf>
    <xf numFmtId="0" fontId="88" fillId="39" borderId="0" applyNumberFormat="0" applyBorder="0" applyAlignment="0" applyProtection="0">
      <alignment vertical="center"/>
    </xf>
    <xf numFmtId="0" fontId="88" fillId="39" borderId="0" applyNumberFormat="0" applyBorder="0" applyAlignment="0" applyProtection="0">
      <alignment vertical="center"/>
    </xf>
    <xf numFmtId="0" fontId="98" fillId="44" borderId="0" applyNumberFormat="0" applyBorder="0" applyAlignment="0" applyProtection="0">
      <alignment vertical="center"/>
    </xf>
    <xf numFmtId="0" fontId="98" fillId="44" borderId="0" applyNumberFormat="0" applyBorder="0" applyAlignment="0" applyProtection="0">
      <alignment vertical="center"/>
    </xf>
    <xf numFmtId="0" fontId="98" fillId="44" borderId="0" applyNumberFormat="0" applyBorder="0" applyAlignment="0" applyProtection="0">
      <alignment vertical="center"/>
    </xf>
    <xf numFmtId="0" fontId="9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126" fillId="0" borderId="0" applyNumberFormat="0" applyFill="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126" fillId="0" borderId="0" applyNumberFormat="0" applyFill="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98" fillId="39" borderId="0" applyNumberFormat="0" applyBorder="0" applyAlignment="0" applyProtection="0">
      <alignment vertical="center"/>
    </xf>
    <xf numFmtId="0" fontId="98" fillId="39" borderId="0" applyNumberFormat="0" applyBorder="0" applyAlignment="0" applyProtection="0">
      <alignment vertical="center"/>
    </xf>
    <xf numFmtId="0" fontId="98" fillId="39" borderId="0" applyNumberFormat="0" applyBorder="0" applyAlignment="0" applyProtection="0">
      <alignment vertical="center"/>
    </xf>
    <xf numFmtId="0" fontId="98" fillId="39" borderId="0" applyNumberFormat="0" applyBorder="0" applyAlignment="0" applyProtection="0">
      <alignment vertical="center"/>
    </xf>
    <xf numFmtId="0" fontId="91" fillId="0" borderId="2" applyNumberFormat="0" applyFill="0" applyProtection="0">
      <alignment horizontal="left" vertical="center"/>
    </xf>
    <xf numFmtId="0" fontId="98" fillId="39" borderId="0" applyNumberFormat="0" applyBorder="0" applyAlignment="0" applyProtection="0">
      <alignment vertical="center"/>
    </xf>
    <xf numFmtId="0" fontId="98" fillId="39" borderId="0" applyNumberFormat="0" applyBorder="0" applyAlignment="0" applyProtection="0">
      <alignment vertical="center"/>
    </xf>
    <xf numFmtId="0" fontId="98" fillId="39" borderId="0" applyNumberFormat="0" applyBorder="0" applyAlignment="0" applyProtection="0">
      <alignment vertical="center"/>
    </xf>
    <xf numFmtId="0" fontId="98" fillId="39"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136" fillId="0" borderId="0" applyNumberFormat="0" applyFill="0" applyBorder="0" applyAlignment="0" applyProtection="0">
      <alignment vertical="center"/>
    </xf>
    <xf numFmtId="0" fontId="83" fillId="0" borderId="33"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33"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136" fillId="0" borderId="0" applyNumberFormat="0" applyFill="0" applyBorder="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136" fillId="0" borderId="0" applyNumberFormat="0" applyFill="0" applyBorder="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4" fontId="0" fillId="0" borderId="0" applyFont="0" applyFill="0" applyBorder="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83" fillId="0" borderId="21" applyNumberFormat="0" applyFill="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31" fillId="42" borderId="30"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9" fillId="45" borderId="37" applyNumberFormat="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86" fillId="0" borderId="3" applyNumberFormat="0" applyFill="0" applyProtection="0">
      <alignment horizontal="left" vertical="center"/>
    </xf>
    <xf numFmtId="0" fontId="86" fillId="0" borderId="3" applyNumberFormat="0" applyFill="0" applyProtection="0">
      <alignment horizontal="left" vertical="center"/>
    </xf>
    <xf numFmtId="0" fontId="86" fillId="0" borderId="3" applyNumberFormat="0" applyFill="0" applyProtection="0">
      <alignment horizontal="left" vertical="center"/>
    </xf>
    <xf numFmtId="0" fontId="86" fillId="0" borderId="3" applyNumberFormat="0" applyFill="0" applyProtection="0">
      <alignment horizontal="left" vertical="center"/>
    </xf>
    <xf numFmtId="0" fontId="86" fillId="0" borderId="3" applyNumberFormat="0" applyFill="0" applyProtection="0">
      <alignment horizontal="left" vertical="center"/>
    </xf>
    <xf numFmtId="0" fontId="86" fillId="0" borderId="3" applyNumberFormat="0" applyFill="0" applyProtection="0">
      <alignment horizontal="left" vertical="center"/>
    </xf>
    <xf numFmtId="0" fontId="86" fillId="0" borderId="3" applyNumberFormat="0" applyFill="0" applyProtection="0">
      <alignment horizontal="left" vertical="center"/>
    </xf>
    <xf numFmtId="0" fontId="86" fillId="0" borderId="3" applyNumberFormat="0" applyFill="0" applyProtection="0">
      <alignment horizontal="lef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28" fillId="0" borderId="36" applyNumberFormat="0" applyFill="0" applyAlignment="0" applyProtection="0">
      <alignment vertical="center"/>
    </xf>
    <xf numFmtId="0" fontId="107" fillId="0" borderId="0">
      <alignment vertical="center"/>
    </xf>
    <xf numFmtId="0" fontId="109" fillId="52" borderId="30" applyNumberFormat="0" applyAlignment="0" applyProtection="0">
      <alignment vertical="center"/>
    </xf>
    <xf numFmtId="193"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1" fillId="66" borderId="0" applyNumberFormat="0" applyBorder="0" applyAlignment="0" applyProtection="0">
      <alignment vertical="center"/>
    </xf>
    <xf numFmtId="0" fontId="111" fillId="66" borderId="0" applyNumberFormat="0" applyBorder="0" applyAlignment="0" applyProtection="0">
      <alignment vertical="center"/>
    </xf>
    <xf numFmtId="0" fontId="111" fillId="61" borderId="0" applyNumberFormat="0" applyBorder="0" applyAlignment="0" applyProtection="0">
      <alignment vertical="center"/>
    </xf>
    <xf numFmtId="0" fontId="111" fillId="67" borderId="0" applyNumberFormat="0" applyBorder="0" applyAlignment="0" applyProtection="0">
      <alignment vertical="center"/>
    </xf>
    <xf numFmtId="0" fontId="111" fillId="67"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68" borderId="0" applyNumberFormat="0" applyBorder="0" applyAlignment="0" applyProtection="0">
      <alignment vertical="center"/>
    </xf>
    <xf numFmtId="0" fontId="85" fillId="68" borderId="0" applyNumberFormat="0" applyBorder="0" applyAlignment="0" applyProtection="0">
      <alignment vertical="center"/>
    </xf>
    <xf numFmtId="0" fontId="85" fillId="50" borderId="0" applyNumberFormat="0" applyBorder="0" applyAlignment="0" applyProtection="0">
      <alignment vertical="center"/>
    </xf>
    <xf numFmtId="0" fontId="85" fillId="50" borderId="0" applyNumberFormat="0" applyBorder="0" applyAlignment="0" applyProtection="0">
      <alignment vertical="center"/>
    </xf>
    <xf numFmtId="0" fontId="85" fillId="38" borderId="0" applyNumberFormat="0" applyBorder="0" applyAlignment="0" applyProtection="0">
      <alignment vertical="center"/>
    </xf>
    <xf numFmtId="0" fontId="85" fillId="58" borderId="0" applyNumberFormat="0" applyBorder="0" applyAlignment="0" applyProtection="0">
      <alignment vertical="center"/>
    </xf>
    <xf numFmtId="0" fontId="85" fillId="58" borderId="0" applyNumberFormat="0" applyBorder="0" applyAlignment="0" applyProtection="0">
      <alignment vertical="center"/>
    </xf>
    <xf numFmtId="0" fontId="85" fillId="58" borderId="0" applyNumberFormat="0" applyBorder="0" applyAlignment="0" applyProtection="0">
      <alignment vertical="center"/>
    </xf>
    <xf numFmtId="0" fontId="85" fillId="58" borderId="0" applyNumberFormat="0" applyBorder="0" applyAlignment="0" applyProtection="0">
      <alignment vertical="center"/>
    </xf>
    <xf numFmtId="0" fontId="85" fillId="69" borderId="0" applyNumberFormat="0" applyBorder="0" applyAlignment="0" applyProtection="0">
      <alignment vertical="center"/>
    </xf>
    <xf numFmtId="0" fontId="85" fillId="69" borderId="0" applyNumberFormat="0" applyBorder="0" applyAlignment="0" applyProtection="0">
      <alignment vertical="center"/>
    </xf>
    <xf numFmtId="0" fontId="85" fillId="69" borderId="0" applyNumberFormat="0" applyBorder="0" applyAlignment="0" applyProtection="0">
      <alignment vertical="center"/>
    </xf>
    <xf numFmtId="0" fontId="85" fillId="69" borderId="0" applyNumberFormat="0" applyBorder="0" applyAlignment="0" applyProtection="0">
      <alignment vertical="center"/>
    </xf>
    <xf numFmtId="0" fontId="85" fillId="56" borderId="0" applyNumberFormat="0" applyBorder="0" applyAlignment="0" applyProtection="0">
      <alignment vertical="center"/>
    </xf>
    <xf numFmtId="0" fontId="85" fillId="56" borderId="0" applyNumberFormat="0" applyBorder="0" applyAlignment="0" applyProtection="0">
      <alignment vertical="center"/>
    </xf>
    <xf numFmtId="0" fontId="85" fillId="40" borderId="0" applyNumberFormat="0" applyBorder="0" applyAlignment="0" applyProtection="0">
      <alignment vertical="center"/>
    </xf>
    <xf numFmtId="0" fontId="85" fillId="37" borderId="0" applyNumberFormat="0" applyBorder="0" applyAlignment="0" applyProtection="0">
      <alignment vertical="center"/>
    </xf>
    <xf numFmtId="0" fontId="85" fillId="37" borderId="0" applyNumberFormat="0" applyBorder="0" applyAlignment="0" applyProtection="0">
      <alignment vertical="center"/>
    </xf>
    <xf numFmtId="0" fontId="85" fillId="37" borderId="0" applyNumberFormat="0" applyBorder="0" applyAlignment="0" applyProtection="0">
      <alignment vertical="center"/>
    </xf>
    <xf numFmtId="0" fontId="85" fillId="37" borderId="0" applyNumberFormat="0" applyBorder="0" applyAlignment="0" applyProtection="0">
      <alignment vertical="center"/>
    </xf>
    <xf numFmtId="0" fontId="85" fillId="37" borderId="0" applyNumberFormat="0" applyBorder="0" applyAlignment="0" applyProtection="0">
      <alignment vertical="center"/>
    </xf>
    <xf numFmtId="0" fontId="85" fillId="37" borderId="0" applyNumberFormat="0" applyBorder="0" applyAlignment="0" applyProtection="0">
      <alignment vertical="center"/>
    </xf>
    <xf numFmtId="0" fontId="85" fillId="70" borderId="0" applyNumberFormat="0" applyBorder="0" applyAlignment="0" applyProtection="0">
      <alignment vertical="center"/>
    </xf>
    <xf numFmtId="0" fontId="85" fillId="70" borderId="0" applyNumberFormat="0" applyBorder="0" applyAlignment="0" applyProtection="0">
      <alignment vertical="center"/>
    </xf>
    <xf numFmtId="176" fontId="91" fillId="0" borderId="3" applyFill="0" applyProtection="0">
      <alignment horizontal="right" vertical="center"/>
    </xf>
    <xf numFmtId="176" fontId="91" fillId="0" borderId="3" applyFill="0" applyProtection="0">
      <alignment horizontal="right" vertical="center"/>
    </xf>
    <xf numFmtId="176" fontId="91" fillId="0" borderId="3" applyFill="0" applyProtection="0">
      <alignment horizontal="right" vertical="center"/>
    </xf>
    <xf numFmtId="176" fontId="91" fillId="0" borderId="3" applyFill="0" applyProtection="0">
      <alignment horizontal="right" vertical="center"/>
    </xf>
    <xf numFmtId="176" fontId="91" fillId="0" borderId="3" applyFill="0" applyProtection="0">
      <alignment horizontal="right" vertical="center"/>
    </xf>
    <xf numFmtId="176" fontId="91" fillId="0" borderId="3" applyFill="0" applyProtection="0">
      <alignment horizontal="right" vertical="center"/>
    </xf>
    <xf numFmtId="176" fontId="91" fillId="0" borderId="3" applyFill="0" applyProtection="0">
      <alignment horizontal="right" vertical="center"/>
    </xf>
    <xf numFmtId="0" fontId="91" fillId="0" borderId="2" applyNumberFormat="0" applyFill="0" applyProtection="0">
      <alignment horizontal="left" vertical="center"/>
    </xf>
    <xf numFmtId="0" fontId="91" fillId="0" borderId="2" applyNumberFormat="0" applyFill="0" applyProtection="0">
      <alignment horizontal="left" vertical="center"/>
    </xf>
    <xf numFmtId="0" fontId="91" fillId="0" borderId="2" applyNumberFormat="0" applyFill="0" applyProtection="0">
      <alignment horizontal="left" vertical="center"/>
    </xf>
    <xf numFmtId="0" fontId="91" fillId="0" borderId="2" applyNumberFormat="0" applyFill="0" applyProtection="0">
      <alignment horizontal="left" vertical="center"/>
    </xf>
    <xf numFmtId="0" fontId="91" fillId="0" borderId="2" applyNumberFormat="0" applyFill="0" applyProtection="0">
      <alignment horizontal="left" vertical="center"/>
    </xf>
    <xf numFmtId="0" fontId="91" fillId="0" borderId="2" applyNumberFormat="0" applyFill="0" applyProtection="0">
      <alignment horizontal="lef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2" fillId="54" borderId="0" applyNumberFormat="0" applyBorder="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3" fillId="42" borderId="25"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0" fontId="109" fillId="52" borderId="30" applyNumberFormat="0" applyAlignment="0" applyProtection="0">
      <alignment vertical="center"/>
    </xf>
    <xf numFmtId="1" fontId="91" fillId="0" borderId="3" applyFill="0" applyProtection="0">
      <alignment horizontal="center" vertical="center"/>
    </xf>
    <xf numFmtId="1" fontId="91" fillId="0" borderId="3" applyFill="0" applyProtection="0">
      <alignment horizontal="center" vertical="center"/>
    </xf>
    <xf numFmtId="1" fontId="91" fillId="0" borderId="3" applyFill="0" applyProtection="0">
      <alignment horizontal="center" vertical="center"/>
    </xf>
    <xf numFmtId="1" fontId="91" fillId="0" borderId="3" applyFill="0" applyProtection="0">
      <alignment horizontal="center" vertical="center"/>
    </xf>
    <xf numFmtId="1" fontId="91" fillId="0" borderId="3" applyFill="0" applyProtection="0">
      <alignment horizontal="center" vertical="center"/>
    </xf>
    <xf numFmtId="0" fontId="137" fillId="0" borderId="0">
      <alignment vertical="center"/>
    </xf>
    <xf numFmtId="0" fontId="94"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xf numFmtId="0" fontId="0" fillId="41" borderId="27" applyNumberFormat="0" applyFont="0" applyAlignment="0" applyProtection="0">
      <alignment vertical="center"/>
    </xf>
  </cellStyleXfs>
  <cellXfs count="598">
    <xf numFmtId="0" fontId="0" fillId="0" borderId="0" xfId="0" applyAlignment="1"/>
    <xf numFmtId="0" fontId="1" fillId="0" borderId="0" xfId="0" applyFont="1" applyFill="1" applyBorder="1" applyAlignment="1">
      <alignment vertical="center"/>
    </xf>
    <xf numFmtId="0" fontId="2" fillId="0" borderId="0" xfId="1010" applyFont="1" applyFill="1" applyBorder="1" applyAlignment="1">
      <alignment horizontal="center" vertical="center"/>
    </xf>
    <xf numFmtId="0" fontId="3" fillId="0" borderId="1" xfId="101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left" vertical="center" wrapText="1"/>
    </xf>
    <xf numFmtId="0" fontId="7" fillId="0" borderId="0" xfId="223" applyFont="1" applyFill="1" applyBorder="1" applyAlignment="1">
      <alignment vertical="center"/>
    </xf>
    <xf numFmtId="0" fontId="8" fillId="0" borderId="0" xfId="0" applyFont="1" applyFill="1" applyBorder="1" applyAlignment="1">
      <alignment vertical="center"/>
    </xf>
    <xf numFmtId="0" fontId="8" fillId="0" borderId="0" xfId="223" applyFont="1" applyFill="1" applyBorder="1" applyAlignment="1">
      <alignment vertical="center"/>
    </xf>
    <xf numFmtId="0" fontId="8" fillId="0" borderId="0" xfId="223" applyFont="1" applyFill="1" applyBorder="1" applyAlignment="1">
      <alignment horizontal="center" vertical="center"/>
    </xf>
    <xf numFmtId="0" fontId="9" fillId="0" borderId="0" xfId="223" applyNumberFormat="1" applyFont="1" applyFill="1" applyBorder="1" applyAlignment="1" applyProtection="1">
      <alignment horizontal="center" vertical="center"/>
    </xf>
    <xf numFmtId="0" fontId="10" fillId="0" borderId="0" xfId="223" applyNumberFormat="1" applyFont="1" applyFill="1" applyBorder="1" applyAlignment="1" applyProtection="1">
      <alignment horizontal="left" vertical="center"/>
    </xf>
    <xf numFmtId="0" fontId="11" fillId="0" borderId="1" xfId="896" applyFont="1" applyFill="1" applyBorder="1" applyAlignment="1">
      <alignment horizontal="center" vertical="center" wrapText="1"/>
    </xf>
    <xf numFmtId="0" fontId="10" fillId="0" borderId="1" xfId="896" applyFont="1" applyFill="1" applyBorder="1" applyAlignment="1">
      <alignment horizontal="center" vertical="center" wrapText="1"/>
    </xf>
    <xf numFmtId="0" fontId="10" fillId="0" borderId="1" xfId="896" applyFont="1" applyFill="1" applyBorder="1" applyAlignment="1">
      <alignment vertical="center" wrapText="1"/>
    </xf>
    <xf numFmtId="0" fontId="10" fillId="0" borderId="1" xfId="896" applyFont="1" applyFill="1" applyBorder="1" applyAlignment="1">
      <alignment horizontal="left" vertical="center" wrapText="1"/>
    </xf>
    <xf numFmtId="49" fontId="10" fillId="0" borderId="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left" vertical="center" wrapText="1"/>
      <protection locked="0"/>
    </xf>
    <xf numFmtId="0" fontId="8" fillId="0" borderId="1" xfId="223" applyFont="1" applyFill="1" applyBorder="1" applyAlignment="1">
      <alignment horizontal="center" vertical="center"/>
    </xf>
    <xf numFmtId="0" fontId="10" fillId="0" borderId="1" xfId="0" applyNumberFormat="1" applyFont="1" applyFill="1" applyBorder="1" applyAlignment="1" applyProtection="1">
      <alignment horizontal="right" vertical="center" wrapText="1"/>
      <protection locked="0"/>
    </xf>
    <xf numFmtId="0" fontId="10" fillId="0" borderId="1" xfId="0" applyNumberFormat="1" applyFont="1" applyFill="1" applyBorder="1" applyAlignment="1" applyProtection="1">
      <alignment horizontal="left" vertical="center" wrapText="1"/>
    </xf>
    <xf numFmtId="0" fontId="8" fillId="0" borderId="1" xfId="223" applyFont="1" applyFill="1" applyBorder="1" applyAlignment="1">
      <alignment vertical="center"/>
    </xf>
    <xf numFmtId="49" fontId="10" fillId="0" borderId="1" xfId="0" applyNumberFormat="1" applyFont="1" applyFill="1" applyBorder="1" applyAlignment="1" applyProtection="1">
      <alignment horizontal="lef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9"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8" fillId="0" borderId="0" xfId="0" applyFont="1" applyFill="1" applyBorder="1" applyAlignment="1">
      <alignment horizontal="right" vertical="center" wrapText="1"/>
    </xf>
    <xf numFmtId="0" fontId="17" fillId="0" borderId="1" xfId="0" applyFont="1" applyFill="1" applyBorder="1" applyAlignment="1">
      <alignment vertical="center"/>
    </xf>
    <xf numFmtId="3" fontId="18" fillId="0" borderId="1" xfId="0" applyNumberFormat="1" applyFont="1" applyFill="1" applyBorder="1" applyAlignment="1" applyProtection="1">
      <alignment horizontal="center" vertical="center" wrapText="1"/>
    </xf>
    <xf numFmtId="0" fontId="18" fillId="0" borderId="1" xfId="0" applyFont="1" applyFill="1" applyBorder="1" applyAlignment="1">
      <alignment horizontal="left" vertical="center"/>
    </xf>
    <xf numFmtId="0" fontId="17" fillId="0" borderId="1" xfId="0" applyFont="1" applyFill="1" applyBorder="1" applyAlignment="1">
      <alignment horizontal="left" vertical="center"/>
    </xf>
    <xf numFmtId="194" fontId="18" fillId="0" borderId="1" xfId="0" applyNumberFormat="1" applyFont="1" applyFill="1" applyBorder="1" applyAlignment="1">
      <alignment horizontal="right" vertical="center" wrapText="1"/>
    </xf>
    <xf numFmtId="0" fontId="20" fillId="0" borderId="0" xfId="0" applyFont="1" applyFill="1" applyBorder="1" applyAlignment="1">
      <alignment vertical="center"/>
    </xf>
    <xf numFmtId="0" fontId="21" fillId="0" borderId="0" xfId="0" applyFont="1" applyFill="1" applyBorder="1" applyAlignment="1">
      <alignment vertical="center"/>
    </xf>
    <xf numFmtId="0" fontId="1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7" fillId="0" borderId="1" xfId="0" applyFont="1" applyFill="1" applyBorder="1" applyAlignment="1">
      <alignment horizontal="left" vertical="center" wrapText="1"/>
    </xf>
    <xf numFmtId="195"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4" fontId="18" fillId="0" borderId="1" xfId="0" applyNumberFormat="1" applyFont="1" applyFill="1" applyBorder="1" applyAlignment="1">
      <alignment horizontal="right" vertical="center" wrapText="1"/>
    </xf>
    <xf numFmtId="0" fontId="19" fillId="0" borderId="0"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1" xfId="0" applyFont="1" applyFill="1" applyBorder="1" applyAlignment="1">
      <alignment vertical="center" wrapText="1"/>
    </xf>
    <xf numFmtId="4" fontId="18" fillId="0" borderId="1" xfId="0" applyNumberFormat="1" applyFont="1" applyFill="1" applyBorder="1" applyAlignment="1">
      <alignment vertical="center" wrapText="1"/>
    </xf>
    <xf numFmtId="0" fontId="21" fillId="0" borderId="0" xfId="0" applyFont="1" applyFill="1" applyBorder="1" applyAlignment="1">
      <alignment horizontal="left" vertical="center" wrapText="1"/>
    </xf>
    <xf numFmtId="4" fontId="18" fillId="0" borderId="1" xfId="0" applyNumberFormat="1" applyFont="1" applyFill="1" applyBorder="1" applyAlignment="1" applyProtection="1">
      <alignment horizontal="right" vertical="center" wrapText="1"/>
    </xf>
    <xf numFmtId="0" fontId="21" fillId="0" borderId="0" xfId="0" applyFont="1" applyFill="1" applyBorder="1" applyAlignment="1">
      <alignment vertical="center" wrapText="1"/>
    </xf>
    <xf numFmtId="0" fontId="16" fillId="0" borderId="0" xfId="0" applyFont="1" applyFill="1" applyBorder="1" applyAlignment="1">
      <alignment horizontal="right" vertical="center" wrapText="1"/>
    </xf>
    <xf numFmtId="4" fontId="18" fillId="2" borderId="1" xfId="0" applyNumberFormat="1" applyFont="1" applyFill="1" applyBorder="1" applyAlignment="1">
      <alignment vertical="center" wrapText="1"/>
    </xf>
    <xf numFmtId="0" fontId="22" fillId="0" borderId="0" xfId="0" applyFont="1" applyFill="1" applyBorder="1" applyAlignment="1">
      <alignment vertical="center"/>
    </xf>
    <xf numFmtId="0" fontId="23" fillId="0" borderId="0" xfId="0" applyFont="1" applyFill="1" applyBorder="1" applyAlignment="1">
      <alignment vertical="center"/>
    </xf>
    <xf numFmtId="0" fontId="24" fillId="0" borderId="1" xfId="0" applyFont="1" applyFill="1" applyBorder="1" applyAlignment="1">
      <alignment horizontal="center" vertical="center" wrapText="1"/>
    </xf>
    <xf numFmtId="0" fontId="25" fillId="0" borderId="1" xfId="0" applyFont="1" applyFill="1" applyBorder="1" applyAlignment="1">
      <alignment vertical="center" wrapText="1"/>
    </xf>
    <xf numFmtId="4" fontId="25" fillId="0" borderId="1" xfId="0" applyNumberFormat="1" applyFont="1" applyFill="1" applyBorder="1" applyAlignment="1">
      <alignment vertical="center" wrapText="1"/>
    </xf>
    <xf numFmtId="0" fontId="25"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0" xfId="744" applyNumberFormat="1" applyFont="1" applyFill="1" applyAlignment="1" applyProtection="1">
      <alignment horizontal="center" vertical="center" wrapText="1"/>
    </xf>
    <xf numFmtId="0" fontId="24"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194" fontId="25" fillId="0" borderId="1" xfId="0" applyNumberFormat="1" applyFont="1" applyFill="1" applyBorder="1" applyAlignment="1">
      <alignment vertical="center" wrapText="1"/>
    </xf>
    <xf numFmtId="0" fontId="6" fillId="0" borderId="0" xfId="744" applyFill="1" applyAlignment="1"/>
    <xf numFmtId="0" fontId="6" fillId="0" borderId="0" xfId="744" applyAlignment="1"/>
    <xf numFmtId="0" fontId="6" fillId="0" borderId="0" xfId="744" applyAlignment="1">
      <alignment horizontal="right" vertical="center"/>
    </xf>
    <xf numFmtId="0" fontId="26" fillId="0" borderId="0" xfId="744" applyNumberFormat="1" applyFont="1" applyFill="1" applyAlignment="1" applyProtection="1">
      <alignment horizontal="center" vertical="center" wrapText="1"/>
    </xf>
    <xf numFmtId="0" fontId="26" fillId="0" borderId="0" xfId="744" applyNumberFormat="1" applyFont="1" applyFill="1" applyAlignment="1" applyProtection="1">
      <alignment horizontal="right" vertical="center" wrapText="1"/>
    </xf>
    <xf numFmtId="0" fontId="22" fillId="0" borderId="0" xfId="799" applyFont="1" applyAlignment="1" applyProtection="1">
      <alignment horizontal="left" vertical="center"/>
    </xf>
    <xf numFmtId="196" fontId="27" fillId="0" borderId="0" xfId="799" applyNumberFormat="1" applyFont="1" applyAlignment="1">
      <alignment horizontal="right" vertical="center"/>
    </xf>
    <xf numFmtId="0" fontId="27" fillId="0" borderId="0" xfId="799" applyFont="1" applyAlignment="1">
      <alignment horizontal="right" vertical="center"/>
    </xf>
    <xf numFmtId="197" fontId="27" fillId="0" borderId="0" xfId="799" applyNumberFormat="1" applyFont="1" applyFill="1" applyBorder="1" applyAlignment="1" applyProtection="1">
      <alignment horizontal="right" vertical="center"/>
    </xf>
    <xf numFmtId="2" fontId="24" fillId="0" borderId="1" xfId="798" applyNumberFormat="1" applyFont="1" applyFill="1" applyBorder="1" applyAlignment="1" applyProtection="1">
      <alignment horizontal="center" vertical="center" wrapText="1"/>
    </xf>
    <xf numFmtId="198" fontId="24" fillId="0" borderId="1" xfId="1011" applyNumberFormat="1" applyFont="1" applyBorder="1" applyAlignment="1">
      <alignment horizontal="center" vertical="center" wrapText="1"/>
    </xf>
    <xf numFmtId="0" fontId="6" fillId="0" borderId="0" xfId="544" applyAlignment="1">
      <alignment horizontal="center" vertical="center"/>
    </xf>
    <xf numFmtId="49" fontId="24" fillId="0" borderId="1" xfId="800" applyNumberFormat="1" applyFont="1" applyFill="1" applyBorder="1" applyAlignment="1" applyProtection="1">
      <alignment horizontal="left" vertical="center"/>
    </xf>
    <xf numFmtId="199" fontId="24" fillId="0" borderId="1" xfId="0" applyNumberFormat="1" applyFont="1" applyBorder="1" applyAlignment="1">
      <alignment horizontal="right" vertical="center" wrapText="1"/>
    </xf>
    <xf numFmtId="199" fontId="24" fillId="0" borderId="6" xfId="0" applyNumberFormat="1" applyFont="1" applyBorder="1" applyAlignment="1">
      <alignment horizontal="right" vertical="center" wrapText="1"/>
    </xf>
    <xf numFmtId="200" fontId="24" fillId="0" borderId="6" xfId="0" applyNumberFormat="1" applyFont="1" applyBorder="1" applyAlignment="1">
      <alignment horizontal="right" vertical="center" wrapText="1"/>
    </xf>
    <xf numFmtId="49" fontId="25" fillId="0" borderId="1" xfId="800" applyNumberFormat="1" applyFont="1" applyFill="1" applyBorder="1" applyAlignment="1" applyProtection="1">
      <alignment horizontal="left" vertical="center"/>
    </xf>
    <xf numFmtId="199" fontId="25" fillId="0" borderId="2" xfId="0" applyNumberFormat="1" applyFont="1" applyBorder="1" applyAlignment="1">
      <alignment horizontal="right" vertical="center" wrapText="1"/>
    </xf>
    <xf numFmtId="199" fontId="25" fillId="0" borderId="3" xfId="0" applyNumberFormat="1" applyFont="1" applyBorder="1" applyAlignment="1">
      <alignment vertical="center" wrapText="1"/>
    </xf>
    <xf numFmtId="200" fontId="25" fillId="0" borderId="3" xfId="0" applyNumberFormat="1" applyFont="1" applyBorder="1" applyAlignment="1">
      <alignment horizontal="right" vertical="center" wrapText="1"/>
    </xf>
    <xf numFmtId="199" fontId="24" fillId="0" borderId="2" xfId="0" applyNumberFormat="1" applyFont="1" applyBorder="1" applyAlignment="1">
      <alignment horizontal="right" vertical="center" wrapText="1"/>
    </xf>
    <xf numFmtId="199" fontId="24" fillId="0" borderId="3" xfId="0" applyNumberFormat="1" applyFont="1" applyBorder="1" applyAlignment="1">
      <alignment horizontal="right" vertical="center" wrapText="1"/>
    </xf>
    <xf numFmtId="200" fontId="24" fillId="0" borderId="3" xfId="0" applyNumberFormat="1" applyFont="1" applyBorder="1" applyAlignment="1">
      <alignment horizontal="right" vertical="center" wrapText="1"/>
    </xf>
    <xf numFmtId="199" fontId="25" fillId="0" borderId="3" xfId="0" applyNumberFormat="1" applyFont="1" applyBorder="1" applyAlignment="1">
      <alignment horizontal="right" vertical="center" wrapText="1"/>
    </xf>
    <xf numFmtId="199" fontId="24" fillId="0" borderId="3" xfId="0" applyNumberFormat="1" applyFont="1" applyBorder="1" applyAlignment="1">
      <alignment horizontal="center" vertical="center" wrapText="1"/>
    </xf>
    <xf numFmtId="199" fontId="25" fillId="0" borderId="3" xfId="0" applyNumberFormat="1" applyFont="1" applyBorder="1" applyAlignment="1">
      <alignment horizontal="center" vertical="center" wrapText="1"/>
    </xf>
    <xf numFmtId="0" fontId="24" fillId="0" borderId="2" xfId="0" applyFont="1" applyBorder="1" applyAlignment="1">
      <alignment horizontal="right" vertical="center" wrapText="1"/>
    </xf>
    <xf numFmtId="0" fontId="25" fillId="0" borderId="2" xfId="0" applyFont="1" applyBorder="1" applyAlignment="1">
      <alignment horizontal="right" vertical="center" wrapText="1"/>
    </xf>
    <xf numFmtId="3" fontId="24" fillId="0" borderId="2" xfId="0" applyNumberFormat="1" applyFont="1" applyBorder="1" applyAlignment="1">
      <alignment horizontal="right" vertical="center" wrapText="1"/>
    </xf>
    <xf numFmtId="3" fontId="25" fillId="0" borderId="2" xfId="0" applyNumberFormat="1" applyFont="1" applyBorder="1" applyAlignment="1">
      <alignment horizontal="right" vertical="center" wrapText="1"/>
    </xf>
    <xf numFmtId="199" fontId="25" fillId="3" borderId="3" xfId="0" applyNumberFormat="1" applyFont="1" applyFill="1" applyBorder="1" applyAlignment="1">
      <alignment horizontal="right" vertical="center" wrapText="1"/>
    </xf>
    <xf numFmtId="49" fontId="24" fillId="0" borderId="1" xfId="760" applyNumberFormat="1" applyFont="1" applyFill="1" applyBorder="1" applyAlignment="1" applyProtection="1">
      <alignment horizontal="distributed" vertical="center"/>
    </xf>
    <xf numFmtId="3" fontId="24" fillId="0" borderId="3" xfId="0" applyNumberFormat="1" applyFont="1" applyBorder="1" applyAlignment="1">
      <alignment horizontal="right" vertical="center" wrapText="1"/>
    </xf>
    <xf numFmtId="3" fontId="25" fillId="0" borderId="3" xfId="0" applyNumberFormat="1" applyFont="1" applyBorder="1" applyAlignment="1">
      <alignment horizontal="right" vertical="center" wrapText="1"/>
    </xf>
    <xf numFmtId="49" fontId="24" fillId="0" borderId="1" xfId="760" applyNumberFormat="1" applyFont="1" applyFill="1" applyBorder="1" applyAlignment="1" applyProtection="1">
      <alignment horizontal="left" vertical="center"/>
    </xf>
    <xf numFmtId="199" fontId="6" fillId="0" borderId="0" xfId="744" applyNumberFormat="1" applyAlignment="1">
      <alignment horizontal="right" vertical="center"/>
    </xf>
    <xf numFmtId="0" fontId="6" fillId="0" borderId="0" xfId="544" applyFill="1" applyAlignment="1"/>
    <xf numFmtId="0" fontId="6" fillId="0" borderId="0" xfId="544" applyAlignment="1"/>
    <xf numFmtId="0" fontId="26" fillId="0" borderId="0" xfId="544" applyNumberFormat="1" applyFont="1" applyFill="1" applyAlignment="1" applyProtection="1">
      <alignment horizontal="center" vertical="center" wrapText="1"/>
    </xf>
    <xf numFmtId="0" fontId="25" fillId="0" borderId="0" xfId="544" applyFont="1" applyFill="1" applyAlignment="1" applyProtection="1">
      <alignment horizontal="left" vertical="center"/>
    </xf>
    <xf numFmtId="196" fontId="25" fillId="0" borderId="0" xfId="544" applyNumberFormat="1" applyFont="1" applyFill="1" applyAlignment="1" applyProtection="1">
      <alignment horizontal="right"/>
    </xf>
    <xf numFmtId="0" fontId="28" fillId="0" borderId="0" xfId="544" applyFont="1" applyFill="1" applyAlignment="1">
      <alignment vertical="center"/>
    </xf>
    <xf numFmtId="0" fontId="25" fillId="0" borderId="0" xfId="544" applyFont="1" applyFill="1" applyAlignment="1">
      <alignment horizontal="right" vertical="center"/>
    </xf>
    <xf numFmtId="0" fontId="24" fillId="0" borderId="1" xfId="544" applyNumberFormat="1" applyFont="1" applyFill="1" applyBorder="1" applyAlignment="1" applyProtection="1">
      <alignment horizontal="center" vertical="center"/>
    </xf>
    <xf numFmtId="49" fontId="24" fillId="0" borderId="1" xfId="344" applyNumberFormat="1" applyFont="1" applyFill="1" applyBorder="1" applyAlignment="1" applyProtection="1">
      <alignment vertical="center"/>
    </xf>
    <xf numFmtId="49" fontId="25" fillId="0" borderId="1" xfId="344" applyNumberFormat="1" applyFont="1" applyFill="1" applyBorder="1" applyAlignment="1" applyProtection="1">
      <alignment vertical="center"/>
    </xf>
    <xf numFmtId="49" fontId="24" fillId="0" borderId="1" xfId="344" applyNumberFormat="1" applyFont="1" applyFill="1" applyBorder="1" applyAlignment="1" applyProtection="1">
      <alignment vertical="center" wrapText="1"/>
    </xf>
    <xf numFmtId="201" fontId="6" fillId="0" borderId="3" xfId="0" applyNumberFormat="1" applyFont="1" applyBorder="1" applyAlignment="1">
      <alignment horizontal="right" vertical="center"/>
    </xf>
    <xf numFmtId="200" fontId="25" fillId="3" borderId="3" xfId="0" applyNumberFormat="1" applyFont="1" applyFill="1" applyBorder="1" applyAlignment="1">
      <alignment horizontal="right" vertical="center" wrapText="1"/>
    </xf>
    <xf numFmtId="199" fontId="6" fillId="0" borderId="0" xfId="544" applyNumberFormat="1" applyAlignment="1"/>
    <xf numFmtId="0" fontId="6" fillId="0" borderId="0" xfId="781" applyFill="1" applyAlignment="1"/>
    <xf numFmtId="0" fontId="6" fillId="0" borderId="0" xfId="781" applyAlignment="1"/>
    <xf numFmtId="0" fontId="26" fillId="0" borderId="0" xfId="781" applyNumberFormat="1" applyFont="1" applyFill="1" applyAlignment="1" applyProtection="1">
      <alignment horizontal="center" vertical="center" wrapText="1"/>
    </xf>
    <xf numFmtId="0" fontId="22" fillId="0" borderId="0" xfId="558" applyFont="1" applyAlignment="1" applyProtection="1">
      <alignment horizontal="left" vertical="center"/>
    </xf>
    <xf numFmtId="0" fontId="27" fillId="0" borderId="0" xfId="558" applyFont="1" applyAlignment="1"/>
    <xf numFmtId="202" fontId="27" fillId="0" borderId="0" xfId="558" applyNumberFormat="1" applyFont="1" applyAlignment="1"/>
    <xf numFmtId="197" fontId="29" fillId="0" borderId="0" xfId="558" applyNumberFormat="1" applyFont="1" applyFill="1" applyBorder="1" applyAlignment="1" applyProtection="1">
      <alignment horizontal="right" vertical="center"/>
    </xf>
    <xf numFmtId="0" fontId="6" fillId="0" borderId="0" xfId="781" applyAlignment="1">
      <alignment horizontal="center" vertical="center"/>
    </xf>
    <xf numFmtId="0" fontId="30" fillId="0" borderId="0" xfId="1010" applyFont="1" applyAlignment="1">
      <alignment horizontal="center" vertical="center"/>
    </xf>
    <xf numFmtId="49" fontId="24" fillId="0" borderId="1" xfId="800" applyNumberFormat="1" applyFont="1" applyFill="1" applyBorder="1" applyAlignment="1" applyProtection="1">
      <alignment horizontal="left" vertical="center" wrapText="1"/>
    </xf>
    <xf numFmtId="49" fontId="24" fillId="0" borderId="1" xfId="760" applyNumberFormat="1" applyFont="1" applyFill="1" applyBorder="1" applyAlignment="1" applyProtection="1">
      <alignment horizontal="left" vertical="center" wrapText="1"/>
    </xf>
    <xf numFmtId="199" fontId="6" fillId="0" borderId="0" xfId="781" applyNumberFormat="1" applyAlignment="1"/>
    <xf numFmtId="0" fontId="6" fillId="0" borderId="0" xfId="781" applyAlignment="1">
      <alignment vertical="center"/>
    </xf>
    <xf numFmtId="0" fontId="25" fillId="0" borderId="0" xfId="781" applyFont="1" applyFill="1" applyAlignment="1" applyProtection="1">
      <alignment horizontal="left" vertical="center"/>
    </xf>
    <xf numFmtId="4" fontId="25" fillId="0" borderId="0" xfId="781" applyNumberFormat="1" applyFont="1" applyFill="1" applyAlignment="1" applyProtection="1">
      <alignment horizontal="right" vertical="center"/>
    </xf>
    <xf numFmtId="202" fontId="28" fillId="0" borderId="0" xfId="781" applyNumberFormat="1" applyFont="1" applyFill="1" applyAlignment="1">
      <alignment vertical="center"/>
    </xf>
    <xf numFmtId="0" fontId="25" fillId="0" borderId="0" xfId="781" applyFont="1" applyFill="1" applyAlignment="1">
      <alignment horizontal="right" vertical="center"/>
    </xf>
    <xf numFmtId="0" fontId="24" fillId="0" borderId="1" xfId="779" applyNumberFormat="1" applyFont="1" applyFill="1" applyBorder="1" applyAlignment="1" applyProtection="1">
      <alignment horizontal="center" vertical="center"/>
    </xf>
    <xf numFmtId="49" fontId="24" fillId="0" borderId="1" xfId="782" applyNumberFormat="1" applyFont="1" applyFill="1" applyBorder="1" applyAlignment="1" applyProtection="1">
      <alignment vertical="center"/>
    </xf>
    <xf numFmtId="0" fontId="30" fillId="0" borderId="0" xfId="1010" applyFont="1">
      <alignment vertical="center"/>
    </xf>
    <xf numFmtId="49" fontId="25" fillId="0" borderId="1" xfId="782" applyNumberFormat="1" applyFont="1" applyFill="1" applyBorder="1" applyAlignment="1" applyProtection="1">
      <alignment vertical="center"/>
    </xf>
    <xf numFmtId="49" fontId="24" fillId="0" borderId="1" xfId="760" applyNumberFormat="1" applyFont="1" applyFill="1" applyBorder="1" applyAlignment="1" applyProtection="1">
      <alignment vertical="center"/>
    </xf>
    <xf numFmtId="0" fontId="31" fillId="0" borderId="0" xfId="1011" applyFont="1" applyAlignment="1">
      <alignment horizontal="center" vertical="center" wrapText="1"/>
    </xf>
    <xf numFmtId="0" fontId="6" fillId="0" borderId="0" xfId="1011">
      <alignment vertical="center"/>
    </xf>
    <xf numFmtId="0" fontId="6" fillId="0" borderId="0" xfId="1011" applyFill="1">
      <alignment vertical="center"/>
    </xf>
    <xf numFmtId="0" fontId="32" fillId="0" borderId="0" xfId="833" applyFont="1" applyAlignment="1">
      <alignment horizontal="center" vertical="center" shrinkToFit="1"/>
    </xf>
    <xf numFmtId="0" fontId="33" fillId="0" borderId="0" xfId="833" applyFont="1" applyAlignment="1">
      <alignment horizontal="center" vertical="center" shrinkToFit="1"/>
    </xf>
    <xf numFmtId="0" fontId="22" fillId="0" borderId="0" xfId="833" applyFont="1" applyBorder="1" applyAlignment="1">
      <alignment horizontal="left" vertical="center" wrapText="1"/>
    </xf>
    <xf numFmtId="0" fontId="22" fillId="0" borderId="0" xfId="0" applyFont="1" applyFill="1" applyAlignment="1">
      <alignment horizontal="right"/>
    </xf>
    <xf numFmtId="0" fontId="24" fillId="0" borderId="1" xfId="1015" applyFont="1" applyBorder="1" applyAlignment="1">
      <alignment horizontal="center" vertical="center"/>
    </xf>
    <xf numFmtId="49" fontId="24" fillId="0" borderId="1" xfId="0" applyNumberFormat="1" applyFont="1" applyFill="1" applyBorder="1" applyAlignment="1" applyProtection="1">
      <alignment vertical="center" wrapText="1"/>
    </xf>
    <xf numFmtId="199" fontId="25" fillId="0" borderId="1" xfId="1" applyNumberFormat="1" applyFont="1" applyBorder="1" applyAlignment="1">
      <alignment horizontal="right" vertical="center" wrapText="1"/>
    </xf>
    <xf numFmtId="0" fontId="25" fillId="0" borderId="1" xfId="511" applyNumberFormat="1" applyFont="1" applyFill="1" applyBorder="1" applyAlignment="1">
      <alignment horizontal="left"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34" fillId="0" borderId="1" xfId="0" applyFont="1" applyFill="1" applyBorder="1" applyAlignment="1">
      <alignment horizontal="center" vertical="center"/>
    </xf>
    <xf numFmtId="0" fontId="34" fillId="0" borderId="1" xfId="0" applyFont="1" applyFill="1" applyBorder="1" applyAlignment="1">
      <alignment horizontal="left" vertical="center"/>
    </xf>
    <xf numFmtId="0" fontId="35" fillId="0" borderId="1" xfId="1011" applyFont="1" applyFill="1" applyBorder="1">
      <alignment vertical="center"/>
    </xf>
    <xf numFmtId="0" fontId="36" fillId="0" borderId="0" xfId="0" applyFont="1" applyAlignment="1"/>
    <xf numFmtId="0" fontId="33" fillId="0" borderId="0" xfId="832" applyFont="1" applyFill="1" applyAlignment="1">
      <alignment horizontal="center" vertical="center" shrinkToFit="1"/>
    </xf>
    <xf numFmtId="0" fontId="22" fillId="0" borderId="0" xfId="832" applyFont="1" applyFill="1" applyAlignment="1">
      <alignment horizontal="left" vertical="center" wrapText="1"/>
    </xf>
    <xf numFmtId="198" fontId="25" fillId="0" borderId="0" xfId="1013" applyNumberFormat="1" applyFont="1" applyFill="1" applyBorder="1" applyAlignment="1">
      <alignment horizontal="right" vertical="center"/>
    </xf>
    <xf numFmtId="0" fontId="24" fillId="0" borderId="1" xfId="1013" applyFont="1" applyFill="1" applyBorder="1" applyAlignment="1">
      <alignment horizontal="center" vertical="center"/>
    </xf>
    <xf numFmtId="198" fontId="24" fillId="0" borderId="1" xfId="1011" applyNumberFormat="1" applyFont="1" applyFill="1" applyBorder="1" applyAlignment="1">
      <alignment horizontal="center" vertical="center" wrapText="1"/>
    </xf>
    <xf numFmtId="0" fontId="0" fillId="0" borderId="0" xfId="0" applyFont="1" applyAlignment="1"/>
    <xf numFmtId="199" fontId="24" fillId="0" borderId="1" xfId="1011" applyNumberFormat="1" applyFont="1" applyFill="1" applyBorder="1" applyAlignment="1">
      <alignment horizontal="right" vertical="center" wrapText="1"/>
    </xf>
    <xf numFmtId="200" fontId="24" fillId="0" borderId="1" xfId="3" applyNumberFormat="1" applyFont="1" applyFill="1" applyBorder="1" applyAlignment="1">
      <alignment horizontal="right" vertical="center" wrapText="1"/>
    </xf>
    <xf numFmtId="199" fontId="25" fillId="0" borderId="1" xfId="1011" applyNumberFormat="1" applyFont="1" applyFill="1" applyBorder="1" applyAlignment="1">
      <alignment horizontal="right" vertical="center" wrapText="1"/>
    </xf>
    <xf numFmtId="200" fontId="25" fillId="0" borderId="1" xfId="1011" applyNumberFormat="1" applyFont="1" applyFill="1" applyBorder="1" applyAlignment="1">
      <alignment horizontal="right" vertical="center" wrapText="1"/>
    </xf>
    <xf numFmtId="0" fontId="37" fillId="0" borderId="1" xfId="511" applyNumberFormat="1" applyFont="1" applyFill="1" applyBorder="1" applyAlignment="1">
      <alignment horizontal="left" vertical="center" wrapText="1"/>
    </xf>
    <xf numFmtId="199" fontId="37" fillId="0" borderId="1" xfId="1011" applyNumberFormat="1" applyFont="1" applyFill="1" applyBorder="1" applyAlignment="1">
      <alignment horizontal="right" vertical="center" wrapText="1"/>
    </xf>
    <xf numFmtId="200" fontId="38" fillId="0" borderId="1" xfId="1011" applyNumberFormat="1" applyFont="1" applyFill="1" applyBorder="1" applyAlignment="1">
      <alignment horizontal="right" vertical="center" wrapText="1"/>
    </xf>
    <xf numFmtId="0" fontId="36" fillId="0" borderId="0" xfId="1010" applyFont="1">
      <alignment vertical="center"/>
    </xf>
    <xf numFmtId="200" fontId="25" fillId="0" borderId="1" xfId="1011" applyNumberFormat="1" applyFont="1" applyBorder="1" applyAlignment="1">
      <alignment horizontal="right" vertical="center" wrapText="1"/>
    </xf>
    <xf numFmtId="200" fontId="24" fillId="0" borderId="1" xfId="1011" applyNumberFormat="1" applyFont="1" applyFill="1" applyBorder="1" applyAlignment="1">
      <alignment horizontal="right" vertical="center" wrapText="1"/>
    </xf>
    <xf numFmtId="200" fontId="24" fillId="0" borderId="1" xfId="1011" applyNumberFormat="1" applyFont="1" applyBorder="1" applyAlignment="1">
      <alignment horizontal="right" vertical="center" wrapText="1"/>
    </xf>
    <xf numFmtId="49" fontId="25" fillId="0" borderId="1" xfId="0" applyNumberFormat="1" applyFont="1" applyFill="1" applyBorder="1" applyAlignment="1" applyProtection="1">
      <alignment vertical="center" wrapText="1"/>
    </xf>
    <xf numFmtId="0" fontId="24" fillId="0" borderId="1" xfId="1011" applyFont="1" applyFill="1" applyBorder="1" applyAlignment="1">
      <alignment horizontal="distributed" vertical="center" wrapText="1"/>
    </xf>
    <xf numFmtId="0" fontId="24" fillId="0" borderId="1" xfId="511" applyNumberFormat="1" applyFont="1" applyFill="1" applyBorder="1" applyAlignment="1">
      <alignment horizontal="left" vertical="center" wrapText="1"/>
    </xf>
    <xf numFmtId="0" fontId="25" fillId="0" borderId="1" xfId="511" applyNumberFormat="1" applyFont="1" applyFill="1" applyBorder="1" applyAlignment="1">
      <alignment horizontal="left" vertical="center" wrapText="1" indent="1"/>
    </xf>
    <xf numFmtId="199" fontId="22" fillId="0" borderId="1" xfId="0" applyNumberFormat="1" applyFont="1" applyFill="1" applyBorder="1" applyAlignment="1">
      <alignment horizontal="right" vertical="center" wrapText="1"/>
    </xf>
    <xf numFmtId="0" fontId="24" fillId="0" borderId="1" xfId="1011" applyFont="1" applyFill="1" applyBorder="1" applyAlignment="1">
      <alignment horizontal="left" vertical="center" wrapText="1"/>
    </xf>
    <xf numFmtId="199" fontId="34" fillId="0" borderId="1" xfId="0" applyNumberFormat="1" applyFont="1" applyFill="1" applyBorder="1" applyAlignment="1">
      <alignment horizontal="right" vertical="center" wrapText="1"/>
    </xf>
    <xf numFmtId="41" fontId="0" fillId="0" borderId="0" xfId="0" applyNumberFormat="1" applyAlignment="1"/>
    <xf numFmtId="199" fontId="0" fillId="0" borderId="0" xfId="0" applyNumberFormat="1" applyAlignment="1"/>
    <xf numFmtId="0" fontId="6" fillId="0" borderId="0" xfId="511" applyAlignment="1"/>
    <xf numFmtId="0" fontId="39" fillId="2" borderId="0" xfId="511" applyFont="1" applyFill="1" applyAlignment="1"/>
    <xf numFmtId="0" fontId="33" fillId="0" borderId="0" xfId="832" applyFont="1" applyAlignment="1">
      <alignment horizontal="center" vertical="center" shrinkToFit="1"/>
    </xf>
    <xf numFmtId="0" fontId="40" fillId="2" borderId="0" xfId="832" applyFont="1" applyFill="1" applyAlignment="1">
      <alignment horizontal="center" vertical="center" shrinkToFit="1"/>
    </xf>
    <xf numFmtId="0" fontId="22" fillId="0" borderId="0" xfId="832" applyFont="1" applyAlignment="1">
      <alignment horizontal="left" vertical="center" wrapText="1"/>
    </xf>
    <xf numFmtId="0" fontId="41" fillId="0" borderId="0" xfId="832" applyFont="1" applyFill="1" applyAlignment="1">
      <alignment horizontal="left" vertical="center" wrapText="1"/>
    </xf>
    <xf numFmtId="0" fontId="25" fillId="0" borderId="0" xfId="511" applyFont="1" applyAlignment="1">
      <alignment horizontal="right" vertical="center"/>
    </xf>
    <xf numFmtId="0" fontId="24" fillId="0" borderId="1" xfId="511" applyFont="1" applyFill="1" applyBorder="1" applyAlignment="1">
      <alignment horizontal="center" vertical="center" wrapText="1"/>
    </xf>
    <xf numFmtId="199" fontId="24" fillId="0" borderId="1" xfId="1" applyNumberFormat="1" applyFont="1" applyFill="1" applyBorder="1" applyAlignment="1">
      <alignment horizontal="right" vertical="center" wrapText="1"/>
    </xf>
    <xf numFmtId="199" fontId="42" fillId="0" borderId="1" xfId="1" applyNumberFormat="1" applyFont="1" applyFill="1" applyBorder="1" applyAlignment="1">
      <alignment horizontal="right" vertical="center" wrapText="1"/>
    </xf>
    <xf numFmtId="0" fontId="29" fillId="0" borderId="1" xfId="0" applyFont="1" applyFill="1" applyBorder="1" applyAlignment="1" applyProtection="1">
      <alignment horizontal="right" vertical="center"/>
      <protection locked="0"/>
    </xf>
    <xf numFmtId="200" fontId="34" fillId="0" borderId="1" xfId="832" applyNumberFormat="1" applyFont="1" applyFill="1" applyBorder="1" applyAlignment="1">
      <alignment horizontal="right" vertical="center" wrapText="1"/>
    </xf>
    <xf numFmtId="0" fontId="29" fillId="2" borderId="1" xfId="0" applyFont="1" applyFill="1" applyBorder="1" applyAlignment="1" applyProtection="1">
      <alignment horizontal="right" vertical="center"/>
      <protection locked="0"/>
    </xf>
    <xf numFmtId="200" fontId="22" fillId="0" borderId="1" xfId="0" applyNumberFormat="1" applyFont="1" applyBorder="1" applyAlignment="1">
      <alignment horizontal="right" vertical="center" wrapText="1"/>
    </xf>
    <xf numFmtId="0" fontId="29" fillId="0" borderId="1" xfId="0" applyNumberFormat="1" applyFont="1" applyFill="1" applyBorder="1" applyAlignment="1" applyProtection="1">
      <alignment horizontal="right" vertical="center"/>
    </xf>
    <xf numFmtId="200" fontId="22" fillId="0" borderId="1" xfId="832" applyNumberFormat="1" applyFont="1" applyFill="1" applyBorder="1" applyAlignment="1">
      <alignment horizontal="right" vertical="center" wrapText="1"/>
    </xf>
    <xf numFmtId="3" fontId="29" fillId="2" borderId="1" xfId="0" applyNumberFormat="1" applyFont="1" applyFill="1" applyBorder="1" applyAlignment="1" applyProtection="1">
      <alignment horizontal="right" vertical="center" wrapText="1"/>
      <protection locked="0"/>
    </xf>
    <xf numFmtId="3" fontId="29" fillId="0" borderId="1" xfId="0" applyNumberFormat="1" applyFont="1" applyFill="1" applyBorder="1" applyAlignment="1" applyProtection="1">
      <alignment horizontal="right" vertical="center" wrapText="1"/>
      <protection locked="0"/>
    </xf>
    <xf numFmtId="200" fontId="22" fillId="0" borderId="1" xfId="0" applyNumberFormat="1" applyFont="1" applyFill="1" applyBorder="1" applyAlignment="1">
      <alignment horizontal="right" vertical="center" wrapText="1"/>
    </xf>
    <xf numFmtId="4" fontId="43" fillId="0" borderId="1" xfId="491" applyNumberFormat="1" applyFont="1" applyFill="1" applyBorder="1" applyAlignment="1" applyProtection="1">
      <alignment horizontal="right" vertical="center"/>
    </xf>
    <xf numFmtId="4" fontId="37" fillId="0" borderId="1" xfId="491" applyNumberFormat="1" applyFont="1" applyFill="1" applyBorder="1" applyAlignment="1" applyProtection="1">
      <alignment horizontal="right" vertical="center"/>
    </xf>
    <xf numFmtId="199" fontId="24" fillId="0" borderId="1" xfId="832" applyNumberFormat="1" applyFont="1" applyFill="1" applyBorder="1" applyAlignment="1">
      <alignment horizontal="right" vertical="center" wrapText="1"/>
    </xf>
    <xf numFmtId="199" fontId="25" fillId="0" borderId="1" xfId="832" applyNumberFormat="1" applyFont="1" applyFill="1" applyBorder="1" applyAlignment="1">
      <alignment horizontal="right" vertical="center" wrapText="1"/>
    </xf>
    <xf numFmtId="199" fontId="25" fillId="2" borderId="1" xfId="832" applyNumberFormat="1" applyFont="1" applyFill="1" applyBorder="1" applyAlignment="1">
      <alignment horizontal="right" vertical="center" wrapText="1"/>
    </xf>
    <xf numFmtId="199" fontId="24" fillId="2" borderId="1" xfId="1011" applyNumberFormat="1" applyFont="1" applyFill="1" applyBorder="1" applyAlignment="1">
      <alignment horizontal="right" vertical="center" wrapText="1"/>
    </xf>
    <xf numFmtId="199" fontId="25" fillId="2" borderId="1" xfId="1011" applyNumberFormat="1" applyFont="1" applyFill="1" applyBorder="1" applyAlignment="1">
      <alignment horizontal="right" vertical="center" wrapText="1"/>
    </xf>
    <xf numFmtId="199" fontId="25" fillId="0" borderId="1" xfId="1" applyNumberFormat="1" applyFont="1" applyFill="1" applyBorder="1" applyAlignment="1">
      <alignment horizontal="right" vertical="center" wrapText="1"/>
    </xf>
    <xf numFmtId="199" fontId="25" fillId="0" borderId="1" xfId="1208" applyNumberFormat="1" applyFont="1" applyFill="1" applyBorder="1" applyAlignment="1">
      <alignment horizontal="right" vertical="center" wrapText="1"/>
    </xf>
    <xf numFmtId="199" fontId="24" fillId="0" borderId="1" xfId="1208" applyNumberFormat="1" applyFont="1" applyFill="1" applyBorder="1" applyAlignment="1">
      <alignment horizontal="right" vertical="center" wrapText="1"/>
    </xf>
    <xf numFmtId="200" fontId="34" fillId="0" borderId="1" xfId="0" applyNumberFormat="1" applyFont="1" applyFill="1" applyBorder="1" applyAlignment="1">
      <alignment horizontal="right" vertical="center" wrapText="1"/>
    </xf>
    <xf numFmtId="0" fontId="34" fillId="0" borderId="1" xfId="0" applyFont="1" applyFill="1" applyBorder="1" applyAlignment="1">
      <alignment horizontal="distributed" vertical="center" wrapText="1"/>
    </xf>
    <xf numFmtId="49" fontId="24"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left" vertical="center" wrapText="1"/>
    </xf>
    <xf numFmtId="199" fontId="24" fillId="0" borderId="1" xfId="0" applyNumberFormat="1" applyFont="1" applyFill="1" applyBorder="1" applyAlignment="1">
      <alignment horizontal="right" vertical="center" wrapText="1"/>
    </xf>
    <xf numFmtId="199" fontId="24" fillId="2" borderId="1" xfId="1" applyNumberFormat="1" applyFont="1" applyFill="1" applyBorder="1" applyAlignment="1">
      <alignment horizontal="right" vertical="center" wrapText="1"/>
    </xf>
    <xf numFmtId="41" fontId="6" fillId="0" borderId="0" xfId="511" applyNumberFormat="1" applyAlignment="1"/>
    <xf numFmtId="199" fontId="6" fillId="0" borderId="0" xfId="511" applyNumberFormat="1" applyAlignment="1"/>
    <xf numFmtId="49" fontId="37" fillId="0" borderId="7" xfId="0" applyNumberFormat="1" applyFont="1" applyFill="1" applyBorder="1" applyAlignment="1" applyProtection="1">
      <alignment vertical="center" wrapText="1"/>
    </xf>
    <xf numFmtId="0" fontId="25" fillId="0" borderId="0" xfId="511" applyFont="1" applyAlignment="1"/>
    <xf numFmtId="0" fontId="6" fillId="0" borderId="0" xfId="511" applyFill="1" applyAlignment="1"/>
    <xf numFmtId="0" fontId="33" fillId="4" borderId="0" xfId="832" applyFont="1" applyFill="1" applyAlignment="1">
      <alignment horizontal="center" vertical="center" shrinkToFit="1"/>
    </xf>
    <xf numFmtId="0" fontId="44" fillId="4" borderId="0" xfId="832" applyFont="1" applyFill="1" applyAlignment="1">
      <alignment vertical="center" shrinkToFit="1"/>
    </xf>
    <xf numFmtId="0" fontId="22" fillId="4" borderId="0" xfId="832" applyFont="1" applyFill="1" applyAlignment="1">
      <alignment horizontal="left" vertical="center" wrapText="1"/>
    </xf>
    <xf numFmtId="0" fontId="25" fillId="4" borderId="0" xfId="511" applyFont="1" applyFill="1" applyAlignment="1">
      <alignment horizontal="right" vertical="center"/>
    </xf>
    <xf numFmtId="198" fontId="6" fillId="4" borderId="0" xfId="1013" applyNumberFormat="1" applyFont="1" applyFill="1" applyBorder="1" applyAlignment="1">
      <alignment vertical="center"/>
    </xf>
    <xf numFmtId="0" fontId="24" fillId="0" borderId="1" xfId="1013" applyFont="1" applyFill="1" applyBorder="1" applyAlignment="1">
      <alignment horizontal="distributed" vertical="center" wrapText="1" indent="3"/>
    </xf>
    <xf numFmtId="0" fontId="6" fillId="4" borderId="0" xfId="511" applyFill="1" applyAlignment="1"/>
    <xf numFmtId="41" fontId="34" fillId="0" borderId="1" xfId="0" applyNumberFormat="1" applyFont="1" applyFill="1" applyBorder="1" applyAlignment="1">
      <alignment horizontal="right" vertical="center" wrapText="1"/>
    </xf>
    <xf numFmtId="0" fontId="6" fillId="4" borderId="0" xfId="544" applyFill="1" applyAlignment="1"/>
    <xf numFmtId="41" fontId="25" fillId="0" borderId="1" xfId="1011" applyNumberFormat="1" applyFont="1" applyFill="1" applyBorder="1" applyAlignment="1">
      <alignment horizontal="right" vertical="center" wrapText="1"/>
    </xf>
    <xf numFmtId="41" fontId="25" fillId="0" borderId="1" xfId="1011" applyNumberFormat="1" applyFont="1" applyBorder="1" applyAlignment="1">
      <alignment horizontal="right" vertical="center" wrapText="1"/>
    </xf>
    <xf numFmtId="41" fontId="24" fillId="0" borderId="1" xfId="1011" applyNumberFormat="1" applyFont="1" applyFill="1" applyBorder="1" applyAlignment="1">
      <alignment horizontal="right" vertical="center" wrapText="1"/>
    </xf>
    <xf numFmtId="0" fontId="25" fillId="0" borderId="1" xfId="737" applyNumberFormat="1" applyFont="1" applyFill="1" applyBorder="1" applyAlignment="1">
      <alignment horizontal="left" vertical="center" wrapText="1"/>
    </xf>
    <xf numFmtId="0" fontId="24" fillId="0" borderId="1" xfId="1013" applyFont="1" applyFill="1" applyBorder="1" applyAlignment="1">
      <alignment horizontal="left" vertical="center" wrapText="1"/>
    </xf>
    <xf numFmtId="0" fontId="25" fillId="0" borderId="1" xfId="737" applyNumberFormat="1" applyFont="1" applyFill="1" applyBorder="1" applyAlignment="1">
      <alignment horizontal="left" vertical="center" wrapText="1" indent="2"/>
    </xf>
    <xf numFmtId="200" fontId="34" fillId="0" borderId="1" xfId="0" applyNumberFormat="1" applyFont="1" applyBorder="1" applyAlignment="1">
      <alignment horizontal="right" vertical="center" wrapText="1"/>
    </xf>
    <xf numFmtId="0" fontId="25" fillId="0" borderId="1" xfId="737" applyNumberFormat="1" applyFont="1" applyFill="1" applyBorder="1" applyAlignment="1">
      <alignment horizontal="left" vertical="center" wrapText="1" indent="1"/>
    </xf>
    <xf numFmtId="0" fontId="24" fillId="0" borderId="1" xfId="737" applyNumberFormat="1" applyFont="1" applyFill="1" applyBorder="1" applyAlignment="1">
      <alignment horizontal="left" vertical="center" wrapText="1"/>
    </xf>
    <xf numFmtId="41" fontId="6" fillId="0" borderId="0" xfId="511" applyNumberFormat="1" applyFill="1" applyAlignment="1"/>
    <xf numFmtId="197" fontId="25" fillId="0" borderId="0" xfId="744" applyNumberFormat="1" applyFont="1" applyFill="1" applyBorder="1" applyAlignment="1" applyProtection="1">
      <alignment horizontal="left" vertical="center"/>
    </xf>
    <xf numFmtId="0" fontId="25" fillId="0" borderId="0" xfId="511" applyFont="1" applyFill="1" applyBorder="1" applyAlignment="1">
      <alignment vertical="center"/>
    </xf>
    <xf numFmtId="0" fontId="25" fillId="0" borderId="0" xfId="511" applyFont="1" applyFill="1" applyAlignment="1">
      <alignment vertical="center"/>
    </xf>
    <xf numFmtId="197" fontId="27" fillId="0" borderId="0" xfId="744" applyNumberFormat="1" applyFont="1" applyFill="1" applyBorder="1" applyAlignment="1" applyProtection="1">
      <alignment horizontal="right" vertical="center"/>
    </xf>
    <xf numFmtId="41" fontId="24" fillId="0" borderId="1" xfId="1208" applyNumberFormat="1" applyFont="1" applyFill="1" applyBorder="1" applyAlignment="1">
      <alignment horizontal="right" vertical="center" wrapText="1"/>
    </xf>
    <xf numFmtId="0" fontId="45" fillId="4" borderId="0" xfId="1010" applyFont="1" applyFill="1">
      <alignment vertical="center"/>
    </xf>
    <xf numFmtId="41" fontId="25" fillId="0" borderId="1" xfId="1208" applyNumberFormat="1" applyFont="1" applyFill="1" applyBorder="1" applyAlignment="1">
      <alignment horizontal="right" vertical="center" wrapText="1"/>
    </xf>
    <xf numFmtId="41" fontId="46" fillId="0" borderId="1" xfId="0" applyNumberFormat="1" applyFont="1" applyFill="1" applyBorder="1" applyAlignment="1">
      <alignment horizontal="right" vertical="center" wrapText="1"/>
    </xf>
    <xf numFmtId="200" fontId="25" fillId="0" borderId="1" xfId="3" applyNumberFormat="1" applyFont="1" applyFill="1" applyBorder="1" applyAlignment="1">
      <alignment horizontal="right" vertical="center" wrapText="1"/>
    </xf>
    <xf numFmtId="41" fontId="29" fillId="0" borderId="1" xfId="0" applyNumberFormat="1" applyFont="1" applyFill="1" applyBorder="1" applyAlignment="1">
      <alignment horizontal="right" vertical="center" wrapText="1"/>
    </xf>
    <xf numFmtId="41" fontId="25" fillId="0" borderId="1" xfId="0" applyNumberFormat="1" applyFont="1" applyFill="1" applyBorder="1" applyAlignment="1" applyProtection="1">
      <alignment horizontal="right" vertical="center" wrapText="1"/>
    </xf>
    <xf numFmtId="41" fontId="22" fillId="0" borderId="1" xfId="0" applyNumberFormat="1" applyFont="1" applyFill="1" applyBorder="1" applyAlignment="1">
      <alignment horizontal="right" vertical="center" wrapText="1"/>
    </xf>
    <xf numFmtId="41" fontId="25" fillId="0" borderId="1" xfId="832" applyNumberFormat="1" applyFont="1" applyFill="1" applyBorder="1" applyAlignment="1">
      <alignment horizontal="right" vertical="center" wrapText="1"/>
    </xf>
    <xf numFmtId="41" fontId="24" fillId="0" borderId="1" xfId="0" applyNumberFormat="1" applyFont="1" applyFill="1" applyBorder="1" applyAlignment="1" applyProtection="1">
      <alignment horizontal="right" vertical="center" wrapText="1"/>
    </xf>
    <xf numFmtId="41" fontId="24" fillId="0" borderId="1" xfId="832" applyNumberFormat="1" applyFont="1" applyFill="1" applyBorder="1" applyAlignment="1">
      <alignment horizontal="right" vertical="center" wrapText="1"/>
    </xf>
    <xf numFmtId="0" fontId="34" fillId="0" borderId="1" xfId="0" applyFont="1" applyBorder="1" applyAlignment="1">
      <alignment horizontal="distributed" vertical="center" wrapText="1"/>
    </xf>
    <xf numFmtId="49" fontId="25" fillId="0" borderId="1" xfId="0" applyNumberFormat="1" applyFont="1" applyFill="1" applyBorder="1" applyAlignment="1" applyProtection="1">
      <alignment horizontal="center" vertical="center" wrapText="1"/>
    </xf>
    <xf numFmtId="0" fontId="47" fillId="0" borderId="0" xfId="0" applyFont="1" applyAlignment="1"/>
    <xf numFmtId="0" fontId="0" fillId="0" borderId="0" xfId="0" applyFill="1" applyAlignment="1"/>
    <xf numFmtId="0" fontId="48" fillId="0" borderId="0" xfId="760" applyFont="1" applyFill="1" applyAlignment="1">
      <alignment horizontal="center" vertical="center"/>
    </xf>
    <xf numFmtId="0" fontId="47" fillId="0" borderId="0" xfId="0" applyFont="1" applyFill="1" applyAlignment="1"/>
    <xf numFmtId="0" fontId="22" fillId="0" borderId="0" xfId="760" applyFont="1" applyFill="1" applyAlignment="1">
      <alignment horizontal="left" vertical="center"/>
    </xf>
    <xf numFmtId="0" fontId="22" fillId="0" borderId="0" xfId="0" applyFont="1" applyFill="1" applyAlignment="1">
      <alignment vertical="center"/>
    </xf>
    <xf numFmtId="0" fontId="22" fillId="0" borderId="0" xfId="760" applyFont="1" applyFill="1" applyAlignment="1">
      <alignment horizontal="right" vertical="center"/>
    </xf>
    <xf numFmtId="199" fontId="6" fillId="0" borderId="0" xfId="511" applyNumberFormat="1" applyFont="1" applyFill="1" applyAlignment="1">
      <alignment horizontal="center" vertical="center" wrapText="1"/>
    </xf>
    <xf numFmtId="0" fontId="22" fillId="0" borderId="1" xfId="0" applyFont="1" applyFill="1" applyBorder="1" applyAlignment="1">
      <alignment horizontal="left" vertical="center" wrapText="1"/>
    </xf>
    <xf numFmtId="199" fontId="25" fillId="0" borderId="1" xfId="0" applyNumberFormat="1" applyFont="1" applyFill="1" applyBorder="1" applyAlignment="1">
      <alignment vertical="center" wrapText="1"/>
    </xf>
    <xf numFmtId="200" fontId="25" fillId="0" borderId="1" xfId="3" applyNumberFormat="1" applyFont="1" applyFill="1" applyBorder="1" applyAlignment="1">
      <alignment vertical="center" wrapText="1"/>
    </xf>
    <xf numFmtId="0" fontId="30" fillId="0" borderId="0" xfId="1010" applyFont="1" applyFill="1" applyAlignment="1">
      <alignment horizontal="center" vertical="center"/>
    </xf>
    <xf numFmtId="0" fontId="22" fillId="0" borderId="1" xfId="0" applyFont="1" applyBorder="1" applyAlignment="1">
      <alignment horizontal="left" vertical="center" wrapText="1"/>
    </xf>
    <xf numFmtId="0" fontId="30" fillId="4" borderId="0" xfId="1010" applyFont="1" applyFill="1" applyAlignment="1">
      <alignment horizontal="center" vertical="center"/>
    </xf>
    <xf numFmtId="0" fontId="34" fillId="0" borderId="1" xfId="0" applyFont="1" applyFill="1" applyBorder="1" applyAlignment="1">
      <alignment horizontal="center" vertical="center" wrapText="1"/>
    </xf>
    <xf numFmtId="199" fontId="24" fillId="0" borderId="1" xfId="0" applyNumberFormat="1" applyFont="1" applyFill="1" applyBorder="1" applyAlignment="1">
      <alignment vertical="center" wrapText="1"/>
    </xf>
    <xf numFmtId="200" fontId="24" fillId="0" borderId="1" xfId="3" applyNumberFormat="1" applyFont="1" applyFill="1" applyBorder="1" applyAlignment="1">
      <alignment vertical="center" wrapText="1"/>
    </xf>
    <xf numFmtId="0" fontId="30" fillId="0" borderId="0" xfId="1011" applyFont="1" applyProtection="1">
      <alignment vertical="center"/>
    </xf>
    <xf numFmtId="0" fontId="35" fillId="0" borderId="0" xfId="1011" applyFont="1" applyAlignment="1" applyProtection="1">
      <alignment horizontal="center" vertical="center"/>
    </xf>
    <xf numFmtId="0" fontId="35" fillId="0" borderId="0" xfId="1011" applyFont="1" applyProtection="1">
      <alignment vertical="center"/>
    </xf>
    <xf numFmtId="0" fontId="6" fillId="0" borderId="0" xfId="1011" applyProtection="1">
      <alignment vertical="center"/>
    </xf>
    <xf numFmtId="0" fontId="6" fillId="4" borderId="0" xfId="1011" applyFill="1" applyProtection="1">
      <alignment vertical="center"/>
    </xf>
    <xf numFmtId="198" fontId="6" fillId="0" borderId="0" xfId="1011" applyNumberFormat="1" applyProtection="1">
      <alignment vertical="center"/>
    </xf>
    <xf numFmtId="199" fontId="6" fillId="0" borderId="0" xfId="511" applyNumberFormat="1" applyAlignment="1" applyProtection="1"/>
    <xf numFmtId="0" fontId="6" fillId="0" borderId="0" xfId="1011" applyFill="1" applyProtection="1">
      <alignment vertical="center"/>
    </xf>
    <xf numFmtId="0" fontId="2" fillId="0" borderId="0" xfId="1011" applyFont="1" applyFill="1" applyAlignment="1" applyProtection="1">
      <alignment horizontal="center" vertical="center"/>
    </xf>
    <xf numFmtId="199" fontId="6" fillId="0" borderId="0" xfId="511" applyNumberFormat="1" applyFill="1" applyAlignment="1" applyProtection="1"/>
    <xf numFmtId="0" fontId="30" fillId="0" borderId="0" xfId="1011" applyFont="1" applyFill="1" applyProtection="1">
      <alignment vertical="center"/>
    </xf>
    <xf numFmtId="0" fontId="25" fillId="0" borderId="0" xfId="1011" applyFont="1" applyFill="1" applyProtection="1">
      <alignment vertical="center"/>
    </xf>
    <xf numFmtId="198" fontId="25" fillId="0" borderId="0" xfId="1011" applyNumberFormat="1" applyFont="1" applyFill="1" applyBorder="1" applyAlignment="1" applyProtection="1">
      <alignment horizontal="right" vertical="center"/>
    </xf>
    <xf numFmtId="199" fontId="30" fillId="0" borderId="0" xfId="511" applyNumberFormat="1" applyFont="1" applyFill="1" applyAlignment="1" applyProtection="1"/>
    <xf numFmtId="198" fontId="24" fillId="0" borderId="4" xfId="1011" applyNumberFormat="1" applyFont="1" applyFill="1" applyBorder="1" applyAlignment="1" applyProtection="1">
      <alignment horizontal="center" vertical="center" wrapText="1"/>
    </xf>
    <xf numFmtId="0" fontId="24" fillId="0" borderId="1" xfId="1011" applyFont="1" applyFill="1" applyBorder="1" applyAlignment="1" applyProtection="1">
      <alignment horizontal="distributed" vertical="center" wrapText="1" indent="3"/>
    </xf>
    <xf numFmtId="198" fontId="24" fillId="0" borderId="1" xfId="1011" applyNumberFormat="1" applyFont="1" applyFill="1" applyBorder="1" applyAlignment="1" applyProtection="1">
      <alignment horizontal="center" vertical="center" wrapText="1"/>
    </xf>
    <xf numFmtId="0" fontId="35" fillId="0" borderId="0" xfId="1011" applyFont="1" applyFill="1" applyAlignment="1" applyProtection="1">
      <alignment horizontal="center" vertical="center" wrapText="1"/>
    </xf>
    <xf numFmtId="0" fontId="35" fillId="0" borderId="0" xfId="1011" applyFont="1" applyFill="1" applyAlignment="1" applyProtection="1">
      <alignment horizontal="center" vertical="center"/>
    </xf>
    <xf numFmtId="0" fontId="34" fillId="2" borderId="8" xfId="0" applyFont="1" applyFill="1" applyBorder="1" applyAlignment="1" applyProtection="1">
      <alignment horizontal="left" vertical="center"/>
    </xf>
    <xf numFmtId="49" fontId="34" fillId="0" borderId="1" xfId="0" applyNumberFormat="1" applyFont="1" applyFill="1" applyBorder="1" applyAlignment="1" applyProtection="1">
      <alignment horizontal="left" vertical="center" wrapText="1"/>
    </xf>
    <xf numFmtId="3" fontId="34" fillId="0" borderId="1" xfId="0" applyNumberFormat="1" applyFont="1" applyFill="1" applyBorder="1" applyAlignment="1" applyProtection="1">
      <alignment horizontal="right" vertical="center"/>
    </xf>
    <xf numFmtId="200" fontId="24" fillId="0" borderId="1" xfId="3" applyNumberFormat="1" applyFont="1" applyFill="1" applyBorder="1" applyAlignment="1" applyProtection="1">
      <alignment horizontal="right" vertical="center" wrapText="1" shrinkToFit="1"/>
    </xf>
    <xf numFmtId="0" fontId="30" fillId="0" borderId="0" xfId="1010" applyFont="1" applyFill="1" applyProtection="1">
      <alignment vertical="center"/>
    </xf>
    <xf numFmtId="49" fontId="22" fillId="0" borderId="1" xfId="0" applyNumberFormat="1" applyFont="1" applyFill="1" applyBorder="1" applyAlignment="1" applyProtection="1">
      <alignment horizontal="left" vertical="center" wrapText="1"/>
    </xf>
    <xf numFmtId="0" fontId="22" fillId="2" borderId="8" xfId="0" applyFont="1" applyFill="1" applyBorder="1" applyAlignment="1" applyProtection="1">
      <alignment horizontal="left" vertical="center"/>
    </xf>
    <xf numFmtId="49" fontId="22" fillId="2" borderId="1" xfId="0" applyNumberFormat="1" applyFont="1" applyFill="1" applyBorder="1" applyAlignment="1" applyProtection="1">
      <alignment horizontal="left" vertical="center" wrapText="1"/>
    </xf>
    <xf numFmtId="3" fontId="22" fillId="2" borderId="1" xfId="0" applyNumberFormat="1" applyFont="1" applyFill="1" applyBorder="1" applyAlignment="1" applyProtection="1">
      <alignment horizontal="right" vertical="center"/>
      <protection locked="0"/>
    </xf>
    <xf numFmtId="200" fontId="25" fillId="0" borderId="1" xfId="3" applyNumberFormat="1" applyFont="1" applyFill="1" applyBorder="1" applyAlignment="1" applyProtection="1">
      <alignment horizontal="right" vertical="center" wrapText="1" shrinkToFit="1"/>
      <protection locked="0"/>
    </xf>
    <xf numFmtId="3" fontId="22" fillId="0" borderId="1" xfId="0" applyNumberFormat="1" applyFont="1" applyFill="1" applyBorder="1" applyAlignment="1" applyProtection="1">
      <alignment horizontal="right" vertical="center"/>
    </xf>
    <xf numFmtId="200" fontId="25" fillId="0" borderId="1" xfId="3" applyNumberFormat="1" applyFont="1" applyFill="1" applyBorder="1" applyAlignment="1" applyProtection="1">
      <alignment horizontal="right" vertical="center" wrapText="1" shrinkToFit="1"/>
    </xf>
    <xf numFmtId="49" fontId="34" fillId="2" borderId="1" xfId="0" applyNumberFormat="1" applyFont="1" applyFill="1" applyBorder="1" applyAlignment="1" applyProtection="1">
      <alignment horizontal="left" vertical="center" wrapText="1"/>
    </xf>
    <xf numFmtId="3" fontId="34" fillId="2" borderId="1" xfId="0" applyNumberFormat="1" applyFont="1" applyFill="1" applyBorder="1" applyAlignment="1" applyProtection="1">
      <alignment horizontal="right" vertical="center"/>
      <protection locked="0"/>
    </xf>
    <xf numFmtId="200" fontId="24" fillId="0" borderId="1" xfId="3" applyNumberFormat="1" applyFont="1" applyFill="1" applyBorder="1" applyAlignment="1" applyProtection="1">
      <alignment horizontal="right" vertical="center" wrapText="1" shrinkToFit="1"/>
      <protection locked="0"/>
    </xf>
    <xf numFmtId="49" fontId="34" fillId="2" borderId="8" xfId="0" applyNumberFormat="1" applyFont="1" applyFill="1" applyBorder="1" applyAlignment="1" applyProtection="1">
      <alignment horizontal="left" vertical="center" wrapText="1"/>
    </xf>
    <xf numFmtId="49" fontId="22" fillId="2" borderId="8" xfId="0" applyNumberFormat="1" applyFont="1" applyFill="1" applyBorder="1" applyAlignment="1" applyProtection="1">
      <alignment horizontal="left" vertical="center" wrapText="1"/>
    </xf>
    <xf numFmtId="49" fontId="49" fillId="2" borderId="8" xfId="0" applyNumberFormat="1" applyFont="1" applyFill="1" applyBorder="1" applyAlignment="1" applyProtection="1">
      <alignment horizontal="distributed" vertical="center"/>
    </xf>
    <xf numFmtId="49" fontId="49" fillId="0" borderId="1" xfId="0" applyNumberFormat="1" applyFont="1" applyFill="1" applyBorder="1" applyAlignment="1" applyProtection="1">
      <alignment horizontal="distributed" vertical="center" wrapText="1"/>
    </xf>
    <xf numFmtId="49" fontId="24" fillId="0" borderId="4" xfId="1011" applyNumberFormat="1" applyFont="1" applyFill="1" applyBorder="1" applyAlignment="1" applyProtection="1">
      <alignment horizontal="left" vertical="center"/>
    </xf>
    <xf numFmtId="0" fontId="24" fillId="0" borderId="1" xfId="1011" applyFont="1" applyFill="1" applyBorder="1" applyAlignment="1" applyProtection="1">
      <alignment horizontal="left" vertical="center" wrapText="1"/>
    </xf>
    <xf numFmtId="199" fontId="24" fillId="0" borderId="1" xfId="1" applyNumberFormat="1" applyFont="1" applyFill="1" applyBorder="1" applyAlignment="1" applyProtection="1">
      <alignment horizontal="right" vertical="center" wrapText="1"/>
    </xf>
    <xf numFmtId="200" fontId="24" fillId="0" borderId="1" xfId="3" applyNumberFormat="1" applyFont="1" applyFill="1" applyBorder="1" applyAlignment="1" applyProtection="1">
      <alignment horizontal="right" vertical="center" wrapText="1"/>
    </xf>
    <xf numFmtId="0" fontId="25" fillId="0" borderId="1" xfId="1011" applyFont="1" applyFill="1" applyBorder="1" applyAlignment="1" applyProtection="1">
      <alignment horizontal="left" vertical="center" wrapText="1"/>
    </xf>
    <xf numFmtId="199" fontId="25" fillId="0" borderId="1" xfId="1" applyNumberFormat="1" applyFont="1" applyFill="1" applyBorder="1" applyAlignment="1" applyProtection="1">
      <alignment horizontal="right" vertical="center" wrapText="1"/>
    </xf>
    <xf numFmtId="200" fontId="25" fillId="0" borderId="1" xfId="3" applyNumberFormat="1" applyFont="1" applyFill="1" applyBorder="1" applyAlignment="1" applyProtection="1">
      <alignment horizontal="right" vertical="center" wrapText="1"/>
    </xf>
    <xf numFmtId="49" fontId="25" fillId="0" borderId="4" xfId="1011" applyNumberFormat="1" applyFont="1" applyFill="1" applyBorder="1" applyAlignment="1" applyProtection="1">
      <alignment horizontal="left" vertical="center"/>
    </xf>
    <xf numFmtId="49" fontId="25" fillId="0" borderId="4" xfId="1011" applyNumberFormat="1" applyFont="1" applyBorder="1" applyAlignment="1" applyProtection="1">
      <alignment horizontal="left" vertical="center"/>
    </xf>
    <xf numFmtId="0" fontId="25" fillId="4" borderId="1" xfId="1011" applyFont="1" applyFill="1" applyBorder="1" applyAlignment="1" applyProtection="1">
      <alignment horizontal="left" vertical="center" wrapText="1"/>
    </xf>
    <xf numFmtId="0" fontId="25" fillId="0" borderId="1" xfId="1010" applyFont="1" applyFill="1" applyBorder="1" applyAlignment="1" applyProtection="1">
      <alignment horizontal="left" vertical="center" wrapText="1"/>
    </xf>
    <xf numFmtId="0" fontId="24" fillId="0" borderId="1" xfId="1010" applyFont="1" applyFill="1" applyBorder="1" applyAlignment="1" applyProtection="1">
      <alignment horizontal="left" vertical="center" wrapText="1"/>
    </xf>
    <xf numFmtId="49" fontId="24" fillId="0" borderId="4" xfId="1011" applyNumberFormat="1" applyFont="1" applyFill="1" applyBorder="1" applyAlignment="1" applyProtection="1">
      <alignment horizontal="distributed" vertical="center" indent="1"/>
    </xf>
    <xf numFmtId="0" fontId="24" fillId="0" borderId="1" xfId="1011" applyFont="1" applyFill="1" applyBorder="1" applyAlignment="1" applyProtection="1">
      <alignment horizontal="distributed" vertical="center" wrapText="1" indent="1"/>
    </xf>
    <xf numFmtId="199" fontId="6" fillId="4" borderId="0" xfId="1011" applyNumberFormat="1" applyFill="1" applyProtection="1">
      <alignment vertical="center"/>
    </xf>
    <xf numFmtId="0" fontId="30" fillId="0" borderId="0" xfId="1011" applyFont="1">
      <alignment vertical="center"/>
    </xf>
    <xf numFmtId="0" fontId="35" fillId="0" borderId="0" xfId="1011" applyFont="1" applyAlignment="1">
      <alignment horizontal="center" vertical="center"/>
    </xf>
    <xf numFmtId="198" fontId="6" fillId="0" borderId="0" xfId="1011" applyNumberFormat="1">
      <alignment vertical="center"/>
    </xf>
    <xf numFmtId="0" fontId="2" fillId="0" borderId="0" xfId="1011" applyFont="1" applyFill="1" applyAlignment="1">
      <alignment horizontal="center" vertical="center"/>
    </xf>
    <xf numFmtId="0" fontId="30" fillId="0" borderId="0" xfId="1011" applyFont="1" applyFill="1">
      <alignment vertical="center"/>
    </xf>
    <xf numFmtId="0" fontId="25" fillId="0" borderId="0" xfId="1011" applyFont="1" applyFill="1">
      <alignment vertical="center"/>
    </xf>
    <xf numFmtId="0" fontId="50" fillId="0" borderId="0" xfId="1011" applyFont="1" applyFill="1">
      <alignment vertical="center"/>
    </xf>
    <xf numFmtId="198" fontId="25" fillId="0" borderId="0" xfId="1011" applyNumberFormat="1" applyFont="1" applyFill="1" applyAlignment="1">
      <alignment horizontal="right" vertical="center"/>
    </xf>
    <xf numFmtId="198" fontId="24" fillId="0" borderId="4" xfId="1011" applyNumberFormat="1" applyFont="1" applyFill="1" applyBorder="1" applyAlignment="1">
      <alignment horizontal="center" vertical="center" wrapText="1"/>
    </xf>
    <xf numFmtId="0" fontId="24" fillId="0" borderId="1" xfId="1011" applyFont="1" applyFill="1" applyBorder="1" applyAlignment="1">
      <alignment horizontal="distributed" vertical="center" wrapText="1" indent="3"/>
    </xf>
    <xf numFmtId="0" fontId="51" fillId="0" borderId="0" xfId="1009" applyFont="1" applyFill="1" applyAlignment="1">
      <alignment vertical="center" wrapText="1"/>
    </xf>
    <xf numFmtId="3" fontId="34" fillId="0" borderId="1" xfId="0" applyNumberFormat="1" applyFont="1" applyFill="1" applyBorder="1" applyAlignment="1" applyProtection="1">
      <alignment horizontal="right" vertical="center"/>
      <protection locked="0"/>
    </xf>
    <xf numFmtId="0" fontId="30" fillId="0" borderId="0" xfId="1010" applyFont="1" applyFill="1">
      <alignment vertical="center"/>
    </xf>
    <xf numFmtId="200" fontId="24" fillId="0" borderId="1" xfId="3" applyNumberFormat="1" applyFont="1" applyFill="1" applyBorder="1" applyAlignment="1" applyProtection="1">
      <alignment horizontal="right" vertical="center" wrapText="1"/>
      <protection locked="0"/>
    </xf>
    <xf numFmtId="3" fontId="22" fillId="0" borderId="1" xfId="0" applyNumberFormat="1" applyFont="1" applyFill="1" applyBorder="1" applyAlignment="1" applyProtection="1">
      <alignment horizontal="right" vertical="center"/>
      <protection locked="0"/>
    </xf>
    <xf numFmtId="200" fontId="25" fillId="0" borderId="1" xfId="3" applyNumberFormat="1" applyFont="1" applyFill="1" applyBorder="1" applyAlignment="1" applyProtection="1">
      <alignment horizontal="right" vertical="center" wrapText="1"/>
      <protection locked="0"/>
    </xf>
    <xf numFmtId="0" fontId="25" fillId="2" borderId="8" xfId="0" applyFont="1" applyFill="1" applyBorder="1" applyAlignment="1" applyProtection="1">
      <alignment vertical="center"/>
    </xf>
    <xf numFmtId="0" fontId="24" fillId="0" borderId="4" xfId="1011" applyFont="1" applyFill="1" applyBorder="1" applyAlignment="1">
      <alignment horizontal="left" vertical="center"/>
    </xf>
    <xf numFmtId="0" fontId="24" fillId="0" borderId="1" xfId="1010" applyFont="1" applyFill="1" applyBorder="1" applyAlignment="1">
      <alignment horizontal="left" vertical="center"/>
    </xf>
    <xf numFmtId="203" fontId="24" fillId="0" borderId="1" xfId="1" applyNumberFormat="1" applyFont="1" applyFill="1" applyBorder="1" applyAlignment="1">
      <alignment horizontal="right" vertical="center" wrapText="1"/>
    </xf>
    <xf numFmtId="198" fontId="24" fillId="0" borderId="1" xfId="1011" applyNumberFormat="1" applyFont="1" applyFill="1" applyBorder="1" applyAlignment="1">
      <alignment horizontal="right" vertical="center" wrapText="1"/>
    </xf>
    <xf numFmtId="0" fontId="25" fillId="0" borderId="4" xfId="1011" applyFont="1" applyFill="1" applyBorder="1" applyAlignment="1">
      <alignment horizontal="left" vertical="center"/>
    </xf>
    <xf numFmtId="0" fontId="25" fillId="0" borderId="1" xfId="1011" applyFont="1" applyFill="1" applyBorder="1" applyAlignment="1">
      <alignment horizontal="left" vertical="center"/>
    </xf>
    <xf numFmtId="203" fontId="25" fillId="0" borderId="1" xfId="1" applyNumberFormat="1" applyFont="1" applyFill="1" applyBorder="1" applyAlignment="1">
      <alignment horizontal="right" vertical="center" wrapText="1"/>
    </xf>
    <xf numFmtId="198" fontId="25" fillId="0" borderId="1" xfId="1011" applyNumberFormat="1" applyFont="1" applyFill="1" applyBorder="1" applyAlignment="1">
      <alignment horizontal="right" vertical="center" wrapText="1"/>
    </xf>
    <xf numFmtId="199" fontId="25" fillId="0" borderId="1" xfId="1" applyNumberFormat="1" applyFont="1" applyFill="1" applyBorder="1" applyAlignment="1" applyProtection="1">
      <alignment horizontal="right" vertical="center" wrapText="1"/>
      <protection locked="0"/>
    </xf>
    <xf numFmtId="0" fontId="25" fillId="0" borderId="4" xfId="1011" applyFont="1" applyBorder="1" applyAlignment="1">
      <alignment horizontal="left" vertical="center"/>
    </xf>
    <xf numFmtId="0" fontId="25" fillId="4" borderId="1" xfId="1011" applyFont="1" applyFill="1" applyBorder="1" applyAlignment="1">
      <alignment horizontal="left" vertical="center"/>
    </xf>
    <xf numFmtId="203" fontId="25" fillId="4" borderId="1" xfId="1" applyNumberFormat="1" applyFont="1" applyFill="1" applyBorder="1" applyAlignment="1">
      <alignment horizontal="right" vertical="center" wrapText="1"/>
    </xf>
    <xf numFmtId="198" fontId="25" fillId="4" borderId="1" xfId="1011" applyNumberFormat="1" applyFont="1" applyFill="1" applyBorder="1" applyAlignment="1">
      <alignment horizontal="right" vertical="center" wrapText="1"/>
    </xf>
    <xf numFmtId="0" fontId="25" fillId="0" borderId="4" xfId="1011" applyFont="1" applyFill="1" applyBorder="1">
      <alignment vertical="center"/>
    </xf>
    <xf numFmtId="0" fontId="24" fillId="0" borderId="1" xfId="1011" applyFont="1" applyFill="1" applyBorder="1" applyAlignment="1">
      <alignment horizontal="distributed" vertical="center" indent="1"/>
    </xf>
    <xf numFmtId="0" fontId="52" fillId="0" borderId="1" xfId="0" applyNumberFormat="1" applyFont="1" applyFill="1" applyBorder="1" applyAlignment="1" applyProtection="1">
      <alignment horizontal="left" vertical="center"/>
    </xf>
    <xf numFmtId="3" fontId="24" fillId="5" borderId="1" xfId="0" applyNumberFormat="1" applyFont="1" applyFill="1" applyBorder="1" applyAlignment="1" applyProtection="1">
      <alignment horizontal="right" vertical="center"/>
    </xf>
    <xf numFmtId="198" fontId="6" fillId="0" borderId="0" xfId="1011" applyNumberFormat="1" applyFill="1" applyProtection="1">
      <alignment vertical="center"/>
    </xf>
    <xf numFmtId="49" fontId="34" fillId="0" borderId="4" xfId="996" applyNumberFormat="1" applyFont="1" applyFill="1" applyBorder="1" applyAlignment="1" applyProtection="1">
      <alignment horizontal="left" vertical="center"/>
    </xf>
    <xf numFmtId="3" fontId="24" fillId="0" borderId="1" xfId="0" applyNumberFormat="1" applyFont="1" applyFill="1" applyBorder="1" applyAlignment="1" applyProtection="1">
      <alignment horizontal="right" vertical="center"/>
    </xf>
    <xf numFmtId="0" fontId="24" fillId="4" borderId="1" xfId="1011" applyFont="1" applyFill="1" applyBorder="1" applyAlignment="1" applyProtection="1">
      <alignment horizontal="left" vertical="center" wrapText="1"/>
    </xf>
    <xf numFmtId="49" fontId="22" fillId="0" borderId="4" xfId="996" applyNumberFormat="1" applyFont="1" applyBorder="1" applyAlignment="1" applyProtection="1">
      <alignment horizontal="left" vertical="center"/>
    </xf>
    <xf numFmtId="3" fontId="25" fillId="4" borderId="1" xfId="0" applyNumberFormat="1" applyFont="1" applyFill="1" applyBorder="1" applyAlignment="1" applyProtection="1">
      <alignment horizontal="right" vertical="center"/>
    </xf>
    <xf numFmtId="3" fontId="25" fillId="4" borderId="1" xfId="0" applyNumberFormat="1" applyFont="1" applyFill="1" applyBorder="1" applyAlignment="1" applyProtection="1">
      <alignment horizontal="right" vertical="center"/>
      <protection locked="0"/>
    </xf>
    <xf numFmtId="200" fontId="25" fillId="4" borderId="1" xfId="3" applyNumberFormat="1" applyFont="1" applyFill="1" applyBorder="1" applyAlignment="1" applyProtection="1">
      <alignment horizontal="right" vertical="center" wrapText="1"/>
      <protection locked="0"/>
    </xf>
    <xf numFmtId="49" fontId="22" fillId="0" borderId="4" xfId="996" applyNumberFormat="1" applyFont="1" applyFill="1" applyBorder="1" applyAlignment="1" applyProtection="1">
      <alignment horizontal="left" vertical="center"/>
    </xf>
    <xf numFmtId="3" fontId="25" fillId="0" borderId="1" xfId="0" applyNumberFormat="1" applyFont="1" applyFill="1" applyBorder="1" applyAlignment="1" applyProtection="1">
      <alignment horizontal="right" vertical="center"/>
    </xf>
    <xf numFmtId="3" fontId="25" fillId="0" borderId="1" xfId="0" applyNumberFormat="1" applyFont="1" applyFill="1" applyBorder="1" applyAlignment="1" applyProtection="1">
      <alignment horizontal="right" vertical="center"/>
      <protection locked="0"/>
    </xf>
    <xf numFmtId="3" fontId="24" fillId="0" borderId="1" xfId="0" applyNumberFormat="1" applyFont="1" applyFill="1" applyBorder="1" applyAlignment="1" applyProtection="1">
      <alignment horizontal="right" vertical="center"/>
      <protection locked="0"/>
    </xf>
    <xf numFmtId="0" fontId="6" fillId="0" borderId="4" xfId="1011" applyFill="1" applyBorder="1" applyAlignment="1" applyProtection="1">
      <alignment horizontal="left" vertical="center"/>
    </xf>
    <xf numFmtId="3" fontId="6" fillId="0" borderId="0" xfId="1011" applyNumberFormat="1" applyFill="1" applyProtection="1">
      <alignment vertical="center"/>
    </xf>
    <xf numFmtId="198" fontId="24" fillId="0" borderId="1" xfId="1011" applyNumberFormat="1" applyFont="1" applyFill="1" applyBorder="1" applyAlignment="1" applyProtection="1">
      <alignment horizontal="right" vertical="center" wrapText="1"/>
      <protection locked="0"/>
    </xf>
    <xf numFmtId="0" fontId="24" fillId="0" borderId="4" xfId="1011" applyFont="1" applyFill="1" applyBorder="1" applyAlignment="1" applyProtection="1">
      <alignment horizontal="left" vertical="center"/>
    </xf>
    <xf numFmtId="0" fontId="24" fillId="0" borderId="1" xfId="1010" applyFont="1" applyFill="1" applyBorder="1" applyAlignment="1" applyProtection="1">
      <alignment horizontal="left" vertical="center"/>
    </xf>
    <xf numFmtId="0" fontId="25" fillId="0" borderId="4" xfId="1011" applyFont="1" applyFill="1" applyBorder="1" applyAlignment="1" applyProtection="1">
      <alignment horizontal="left" vertical="center"/>
    </xf>
    <xf numFmtId="0" fontId="25" fillId="0" borderId="1" xfId="1011" applyFont="1" applyFill="1" applyBorder="1" applyAlignment="1" applyProtection="1">
      <alignment horizontal="left" vertical="center"/>
    </xf>
    <xf numFmtId="198" fontId="25" fillId="0" borderId="1" xfId="1011" applyNumberFormat="1" applyFont="1" applyFill="1" applyBorder="1" applyAlignment="1" applyProtection="1">
      <alignment horizontal="right" vertical="center" wrapText="1"/>
      <protection locked="0"/>
    </xf>
    <xf numFmtId="3" fontId="6" fillId="0" borderId="0" xfId="1011" applyNumberFormat="1">
      <alignment vertical="center"/>
    </xf>
    <xf numFmtId="0" fontId="1" fillId="0" borderId="0" xfId="0" applyFont="1" applyFill="1" applyBorder="1" applyAlignment="1"/>
    <xf numFmtId="0" fontId="53"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9" xfId="0" applyFont="1" applyFill="1" applyBorder="1" applyAlignment="1">
      <alignment horizontal="center" vertical="center"/>
    </xf>
    <xf numFmtId="0" fontId="22" fillId="0" borderId="0" xfId="0" applyFont="1" applyAlignment="1">
      <alignment horizontal="right"/>
    </xf>
    <xf numFmtId="0" fontId="24" fillId="0" borderId="10" xfId="1015" applyFont="1" applyBorder="1" applyAlignment="1">
      <alignment horizontal="center" vertical="center"/>
    </xf>
    <xf numFmtId="0" fontId="24" fillId="0" borderId="4" xfId="1015" applyFont="1" applyBorder="1" applyAlignment="1">
      <alignment horizontal="center" vertical="center"/>
    </xf>
    <xf numFmtId="0" fontId="24" fillId="0" borderId="6" xfId="1015" applyFont="1" applyBorder="1" applyAlignment="1">
      <alignment horizontal="center" vertical="center"/>
    </xf>
    <xf numFmtId="0" fontId="24" fillId="0" borderId="2" xfId="1015" applyFont="1" applyBorder="1" applyAlignment="1">
      <alignment horizontal="center" vertical="center"/>
    </xf>
    <xf numFmtId="49" fontId="24" fillId="0" borderId="1" xfId="782" applyNumberFormat="1" applyFont="1" applyFill="1" applyBorder="1" applyAlignment="1" applyProtection="1">
      <alignment horizontal="center" vertical="center"/>
    </xf>
    <xf numFmtId="204" fontId="55" fillId="0" borderId="1" xfId="0" applyNumberFormat="1" applyFont="1" applyFill="1" applyBorder="1" applyAlignment="1">
      <alignment horizontal="center" vertical="center"/>
    </xf>
    <xf numFmtId="200" fontId="55" fillId="0" borderId="1"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56" fillId="0" borderId="0" xfId="912" applyFont="1" applyAlignment="1"/>
    <xf numFmtId="0" fontId="22" fillId="0" borderId="0" xfId="0" applyFont="1" applyAlignment="1">
      <alignment horizontal="right" vertical="center"/>
    </xf>
    <xf numFmtId="0" fontId="24" fillId="0" borderId="1" xfId="1015" applyFont="1" applyBorder="1" applyAlignment="1">
      <alignment horizontal="center" vertical="center" wrapText="1"/>
    </xf>
    <xf numFmtId="0" fontId="24" fillId="0" borderId="1" xfId="0" applyFont="1" applyBorder="1" applyAlignment="1">
      <alignment horizontal="left" vertical="center"/>
    </xf>
    <xf numFmtId="199" fontId="24" fillId="0" borderId="1" xfId="1" applyNumberFormat="1" applyFont="1" applyBorder="1" applyAlignment="1">
      <alignment horizontal="right" vertical="center" wrapText="1"/>
    </xf>
    <xf numFmtId="0" fontId="22" fillId="0" borderId="1" xfId="0" applyFont="1" applyBorder="1" applyAlignment="1">
      <alignment horizontal="left" vertical="center"/>
    </xf>
    <xf numFmtId="199" fontId="22" fillId="0" borderId="1" xfId="0" applyNumberFormat="1" applyFont="1" applyBorder="1" applyAlignment="1">
      <alignment horizontal="right" vertical="center" wrapText="1"/>
    </xf>
    <xf numFmtId="0" fontId="6" fillId="0" borderId="0" xfId="1011" applyFont="1" applyFill="1">
      <alignment vertical="center"/>
    </xf>
    <xf numFmtId="0" fontId="6" fillId="0" borderId="0" xfId="1011" applyFont="1">
      <alignment vertical="center"/>
    </xf>
    <xf numFmtId="198" fontId="6" fillId="0" borderId="0" xfId="1011" applyNumberFormat="1" applyFont="1">
      <alignment vertical="center"/>
    </xf>
    <xf numFmtId="199" fontId="6" fillId="0" borderId="0" xfId="1011" applyNumberFormat="1">
      <alignment vertical="center"/>
    </xf>
    <xf numFmtId="0" fontId="48" fillId="0" borderId="0" xfId="760" applyFont="1" applyAlignment="1">
      <alignment horizontal="center" vertical="center"/>
    </xf>
    <xf numFmtId="0" fontId="0" fillId="0" borderId="0" xfId="760" applyFont="1" applyAlignment="1">
      <alignment horizontal="right"/>
    </xf>
    <xf numFmtId="198" fontId="24" fillId="0" borderId="5" xfId="1011" applyNumberFormat="1" applyFont="1" applyBorder="1" applyAlignment="1">
      <alignment horizontal="center" vertical="center" wrapText="1"/>
    </xf>
    <xf numFmtId="199" fontId="6" fillId="4" borderId="0" xfId="511" applyNumberFormat="1" applyFont="1" applyFill="1" applyAlignment="1">
      <alignment horizontal="center" vertical="center" wrapText="1"/>
    </xf>
    <xf numFmtId="0" fontId="34" fillId="0" borderId="1" xfId="0" applyFont="1" applyFill="1" applyBorder="1" applyAlignment="1">
      <alignment horizontal="left" vertical="center" wrapText="1"/>
    </xf>
    <xf numFmtId="199" fontId="34" fillId="0" borderId="6" xfId="0" applyNumberFormat="1" applyFont="1" applyFill="1" applyBorder="1" applyAlignment="1">
      <alignment vertical="center" wrapText="1"/>
    </xf>
    <xf numFmtId="199" fontId="34" fillId="0" borderId="1" xfId="0" applyNumberFormat="1" applyFont="1" applyFill="1" applyBorder="1" applyAlignment="1">
      <alignment vertical="center" wrapText="1"/>
    </xf>
    <xf numFmtId="0" fontId="57" fillId="0" borderId="1" xfId="916" applyFont="1" applyFill="1" applyBorder="1" applyAlignment="1">
      <alignment horizontal="left" vertical="center" wrapText="1"/>
    </xf>
    <xf numFmtId="199" fontId="22" fillId="0" borderId="6" xfId="0" applyNumberFormat="1" applyFont="1" applyFill="1" applyBorder="1" applyAlignment="1">
      <alignment vertical="center" wrapText="1"/>
    </xf>
    <xf numFmtId="199" fontId="22" fillId="0" borderId="1" xfId="0" applyNumberFormat="1" applyFont="1" applyFill="1" applyBorder="1" applyAlignment="1">
      <alignment vertical="center" wrapText="1"/>
    </xf>
    <xf numFmtId="205" fontId="52" fillId="0" borderId="1" xfId="0" applyNumberFormat="1" applyFont="1" applyFill="1" applyBorder="1" applyAlignment="1">
      <alignment horizontal="center" vertical="center" wrapText="1"/>
    </xf>
    <xf numFmtId="205" fontId="52" fillId="0" borderId="1" xfId="0" applyNumberFormat="1" applyFont="1" applyFill="1" applyBorder="1" applyAlignment="1">
      <alignment horizontal="left" vertical="center" wrapText="1"/>
    </xf>
    <xf numFmtId="0" fontId="33" fillId="0" borderId="0" xfId="760" applyFont="1" applyFill="1" applyBorder="1" applyAlignment="1">
      <alignment horizontal="center" vertical="center"/>
    </xf>
    <xf numFmtId="0" fontId="22" fillId="0" borderId="0" xfId="760" applyFont="1" applyBorder="1" applyAlignment="1">
      <alignment horizontal="left" vertical="center"/>
    </xf>
    <xf numFmtId="0" fontId="22" fillId="0" borderId="0" xfId="760" applyFont="1" applyBorder="1" applyAlignment="1">
      <alignment horizontal="right" vertical="center"/>
    </xf>
    <xf numFmtId="0" fontId="24" fillId="0" borderId="1" xfId="0" applyFont="1" applyBorder="1" applyAlignment="1">
      <alignment horizontal="center" vertical="center" wrapText="1"/>
    </xf>
    <xf numFmtId="204" fontId="34" fillId="0" borderId="1" xfId="761" applyNumberFormat="1" applyFont="1" applyFill="1" applyBorder="1" applyAlignment="1">
      <alignment horizontal="left" vertical="center"/>
    </xf>
    <xf numFmtId="199" fontId="34" fillId="0" borderId="1" xfId="761" applyNumberFormat="1" applyFont="1" applyFill="1" applyBorder="1" applyAlignment="1">
      <alignment horizontal="right" vertical="center" wrapText="1"/>
    </xf>
    <xf numFmtId="204" fontId="22" fillId="0" borderId="1" xfId="761" applyNumberFormat="1" applyFont="1" applyFill="1" applyBorder="1" applyAlignment="1">
      <alignment horizontal="left" vertical="center"/>
    </xf>
    <xf numFmtId="199" fontId="22" fillId="5" borderId="1" xfId="0" applyNumberFormat="1" applyFont="1" applyFill="1" applyBorder="1" applyAlignment="1" applyProtection="1">
      <alignment horizontal="center" vertical="center" wrapText="1"/>
    </xf>
    <xf numFmtId="199" fontId="22" fillId="0" borderId="1" xfId="761" applyNumberFormat="1" applyFont="1" applyFill="1" applyBorder="1" applyAlignment="1">
      <alignment horizontal="right" vertical="center" wrapText="1"/>
    </xf>
    <xf numFmtId="0" fontId="34" fillId="0" borderId="1" xfId="761" applyFont="1" applyFill="1" applyBorder="1" applyAlignment="1">
      <alignment horizontal="center" vertical="center"/>
    </xf>
    <xf numFmtId="0" fontId="23" fillId="0" borderId="0" xfId="1011" applyFont="1">
      <alignment vertical="center"/>
    </xf>
    <xf numFmtId="0" fontId="2" fillId="4" borderId="0" xfId="1011" applyFont="1" applyFill="1" applyAlignment="1">
      <alignment horizontal="center" vertical="center"/>
    </xf>
    <xf numFmtId="0" fontId="30" fillId="4" borderId="0" xfId="1011" applyFont="1" applyFill="1">
      <alignment vertical="center"/>
    </xf>
    <xf numFmtId="0" fontId="22" fillId="0" borderId="0" xfId="1011" applyFont="1">
      <alignment vertical="center"/>
    </xf>
    <xf numFmtId="0" fontId="50" fillId="4" borderId="0" xfId="1011" applyFont="1" applyFill="1">
      <alignment vertical="center"/>
    </xf>
    <xf numFmtId="198" fontId="25" fillId="4" borderId="0" xfId="1011" applyNumberFormat="1" applyFont="1" applyFill="1" applyBorder="1" applyAlignment="1">
      <alignment horizontal="right" vertical="center"/>
    </xf>
    <xf numFmtId="198" fontId="24" fillId="4" borderId="1" xfId="1011" applyNumberFormat="1" applyFont="1" applyFill="1" applyBorder="1" applyAlignment="1">
      <alignment horizontal="center" vertical="center" wrapText="1"/>
    </xf>
    <xf numFmtId="0" fontId="24" fillId="4" borderId="1" xfId="1011" applyFont="1" applyFill="1" applyBorder="1" applyAlignment="1">
      <alignment horizontal="distributed" vertical="center" wrapText="1" indent="3"/>
    </xf>
    <xf numFmtId="0" fontId="34" fillId="2" borderId="1" xfId="0" applyFont="1" applyFill="1" applyBorder="1" applyAlignment="1" applyProtection="1">
      <alignment horizontal="left" vertical="center"/>
    </xf>
    <xf numFmtId="0" fontId="22" fillId="2" borderId="1" xfId="0" applyFont="1" applyFill="1" applyBorder="1" applyAlignment="1" applyProtection="1">
      <alignment horizontal="left" vertical="center"/>
    </xf>
    <xf numFmtId="0" fontId="25" fillId="2" borderId="1" xfId="0" applyFont="1" applyFill="1" applyBorder="1" applyAlignment="1" applyProtection="1">
      <alignment horizontal="left" vertical="center"/>
      <protection locked="0"/>
    </xf>
    <xf numFmtId="0" fontId="22" fillId="2" borderId="1" xfId="0" applyFont="1" applyFill="1" applyBorder="1" applyAlignment="1" applyProtection="1">
      <alignment horizontal="left" vertical="center"/>
      <protection locked="0"/>
    </xf>
    <xf numFmtId="0" fontId="24" fillId="0" borderId="1" xfId="0" applyFont="1" applyFill="1" applyBorder="1" applyAlignment="1">
      <alignment horizontal="left" vertical="center"/>
    </xf>
    <xf numFmtId="49" fontId="24" fillId="0" borderId="1" xfId="0" applyNumberFormat="1" applyFont="1" applyFill="1" applyBorder="1" applyAlignment="1">
      <alignment vertical="center" wrapText="1"/>
    </xf>
    <xf numFmtId="199" fontId="24" fillId="0" borderId="1" xfId="1" applyNumberFormat="1" applyFont="1" applyFill="1" applyBorder="1" applyAlignment="1" applyProtection="1">
      <alignment horizontal="right" vertical="center" wrapText="1"/>
      <protection locked="0"/>
    </xf>
    <xf numFmtId="0" fontId="58" fillId="0" borderId="0" xfId="1011" applyFont="1">
      <alignment vertical="center"/>
    </xf>
    <xf numFmtId="0" fontId="59" fillId="2" borderId="1" xfId="0" applyFont="1" applyFill="1" applyBorder="1" applyAlignment="1" applyProtection="1">
      <alignment horizontal="left" vertical="center"/>
    </xf>
    <xf numFmtId="49" fontId="22" fillId="2" borderId="1" xfId="0" applyNumberFormat="1" applyFont="1" applyFill="1" applyBorder="1" applyAlignment="1" applyProtection="1">
      <alignment vertical="center" wrapText="1"/>
    </xf>
    <xf numFmtId="49" fontId="34" fillId="2" borderId="1" xfId="0" applyNumberFormat="1" applyFont="1" applyFill="1" applyBorder="1" applyAlignment="1" applyProtection="1">
      <alignment vertical="center" wrapText="1"/>
    </xf>
    <xf numFmtId="49" fontId="22" fillId="0" borderId="1" xfId="0" applyNumberFormat="1" applyFont="1" applyFill="1" applyBorder="1" applyAlignment="1" applyProtection="1">
      <alignment horizontal="left" vertical="center"/>
    </xf>
    <xf numFmtId="49" fontId="22" fillId="2" borderId="1" xfId="0" applyNumberFormat="1"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xf>
    <xf numFmtId="0" fontId="25" fillId="2" borderId="1" xfId="0" applyFont="1" applyFill="1" applyBorder="1" applyAlignment="1" applyProtection="1">
      <alignment horizontal="left" vertical="center"/>
    </xf>
    <xf numFmtId="49" fontId="25" fillId="0" borderId="1" xfId="0" applyNumberFormat="1" applyFont="1" applyFill="1" applyBorder="1" applyAlignment="1" applyProtection="1">
      <alignment horizontal="left" vertical="center" wrapText="1"/>
    </xf>
    <xf numFmtId="49" fontId="22" fillId="0" borderId="1" xfId="0" applyNumberFormat="1" applyFont="1" applyFill="1" applyBorder="1" applyAlignment="1" applyProtection="1">
      <alignment vertical="center" wrapText="1"/>
    </xf>
    <xf numFmtId="49" fontId="22" fillId="0" borderId="1" xfId="0" applyNumberFormat="1" applyFont="1" applyFill="1" applyBorder="1" applyAlignment="1" applyProtection="1">
      <alignment horizontal="left" vertical="center"/>
      <protection locked="0"/>
    </xf>
    <xf numFmtId="199" fontId="24" fillId="0" borderId="1" xfId="1" applyNumberFormat="1" applyFont="1" applyFill="1" applyBorder="1" applyAlignment="1" applyProtection="1">
      <alignment horizontal="right" vertical="center" wrapText="1" shrinkToFit="1"/>
      <protection locked="0"/>
    </xf>
    <xf numFmtId="49" fontId="34" fillId="0" borderId="1" xfId="0" applyNumberFormat="1" applyFont="1" applyFill="1" applyBorder="1" applyAlignment="1" applyProtection="1">
      <alignment horizontal="left" vertical="center" wrapText="1"/>
      <protection locked="0"/>
    </xf>
    <xf numFmtId="49" fontId="25" fillId="2" borderId="1" xfId="0" applyNumberFormat="1" applyFont="1" applyFill="1" applyBorder="1" applyAlignment="1" applyProtection="1">
      <alignment horizontal="left" vertical="center" wrapText="1"/>
      <protection locked="0"/>
    </xf>
    <xf numFmtId="49" fontId="22" fillId="0" borderId="1" xfId="0" applyNumberFormat="1" applyFont="1" applyFill="1" applyBorder="1" applyAlignment="1" applyProtection="1">
      <alignment horizontal="left" vertical="center" wrapText="1"/>
      <protection locked="0"/>
    </xf>
    <xf numFmtId="199" fontId="24" fillId="0" borderId="1" xfId="1" applyNumberFormat="1" applyFont="1" applyFill="1" applyBorder="1" applyAlignment="1" applyProtection="1">
      <alignment vertical="center" wrapText="1"/>
      <protection locked="0"/>
    </xf>
    <xf numFmtId="0" fontId="25" fillId="0" borderId="1" xfId="0" applyFont="1" applyFill="1" applyBorder="1" applyAlignment="1">
      <alignment horizontal="left" vertical="center"/>
    </xf>
    <xf numFmtId="49" fontId="24" fillId="4" borderId="1" xfId="1018" applyNumberFormat="1" applyFont="1" applyFill="1" applyBorder="1" applyAlignment="1" applyProtection="1">
      <alignment horizontal="left" vertical="center"/>
    </xf>
    <xf numFmtId="0" fontId="24" fillId="0" borderId="1" xfId="1011" applyFont="1" applyFill="1" applyBorder="1" applyAlignment="1">
      <alignment horizontal="center" vertical="center" wrapText="1"/>
    </xf>
    <xf numFmtId="0" fontId="60" fillId="0" borderId="0" xfId="511" applyFont="1" applyFill="1" applyAlignment="1"/>
    <xf numFmtId="0" fontId="61" fillId="0" borderId="0" xfId="1011" applyFont="1" applyFill="1" applyAlignment="1">
      <alignment horizontal="center" vertical="center" wrapText="1"/>
    </xf>
    <xf numFmtId="0" fontId="60" fillId="0" borderId="0" xfId="1011" applyFont="1" applyFill="1">
      <alignment vertical="center"/>
    </xf>
    <xf numFmtId="198" fontId="60" fillId="0" borderId="0" xfId="1011" applyNumberFormat="1" applyFont="1" applyFill="1">
      <alignment vertical="center"/>
    </xf>
    <xf numFmtId="0" fontId="53" fillId="0" borderId="0" xfId="1011" applyFont="1" applyFill="1" applyAlignment="1">
      <alignment horizontal="center" vertical="center"/>
    </xf>
    <xf numFmtId="0" fontId="62" fillId="0" borderId="0" xfId="1011" applyFont="1" applyFill="1">
      <alignment vertical="center"/>
    </xf>
    <xf numFmtId="0" fontId="37" fillId="0" borderId="0" xfId="1011" applyFont="1" applyFill="1">
      <alignment vertical="center"/>
    </xf>
    <xf numFmtId="198" fontId="37" fillId="0" borderId="0" xfId="1011" applyNumberFormat="1" applyFont="1" applyFill="1" applyBorder="1" applyAlignment="1">
      <alignment horizontal="right" vertical="center"/>
    </xf>
    <xf numFmtId="198" fontId="52" fillId="0" borderId="1" xfId="1011" applyNumberFormat="1" applyFont="1" applyFill="1" applyBorder="1" applyAlignment="1">
      <alignment horizontal="center" vertical="center" wrapText="1"/>
    </xf>
    <xf numFmtId="0" fontId="52" fillId="0" borderId="1" xfId="1011" applyFont="1" applyFill="1" applyBorder="1" applyAlignment="1">
      <alignment horizontal="distributed" vertical="center" wrapText="1" indent="3"/>
    </xf>
    <xf numFmtId="199" fontId="60" fillId="0" borderId="0" xfId="511" applyNumberFormat="1" applyFont="1" applyFill="1" applyAlignment="1">
      <alignment horizontal="center" vertical="center" wrapText="1"/>
    </xf>
    <xf numFmtId="0" fontId="52" fillId="0" borderId="1" xfId="0" applyFont="1" applyFill="1" applyBorder="1" applyAlignment="1" applyProtection="1">
      <alignment horizontal="left" vertical="center"/>
    </xf>
    <xf numFmtId="49" fontId="52" fillId="0" borderId="1" xfId="0" applyNumberFormat="1" applyFont="1" applyFill="1" applyBorder="1" applyAlignment="1" applyProtection="1">
      <alignment horizontal="left" vertical="center" wrapText="1"/>
    </xf>
    <xf numFmtId="3" fontId="52" fillId="0" borderId="1" xfId="0" applyNumberFormat="1" applyFont="1" applyFill="1" applyBorder="1" applyAlignment="1" applyProtection="1">
      <alignment horizontal="center" vertical="center"/>
    </xf>
    <xf numFmtId="3" fontId="52" fillId="0" borderId="1" xfId="0" applyNumberFormat="1" applyFont="1" applyFill="1" applyBorder="1" applyAlignment="1" applyProtection="1">
      <alignment horizontal="right" vertical="center"/>
      <protection locked="0"/>
    </xf>
    <xf numFmtId="200" fontId="52" fillId="0" borderId="1" xfId="3" applyNumberFormat="1" applyFont="1" applyFill="1" applyBorder="1" applyAlignment="1" applyProtection="1">
      <alignment horizontal="right" vertical="center" wrapText="1" shrinkToFit="1"/>
      <protection locked="0"/>
    </xf>
    <xf numFmtId="0" fontId="62" fillId="0" borderId="0" xfId="1010" applyFont="1" applyFill="1" applyAlignment="1">
      <alignment horizontal="center" vertical="center"/>
    </xf>
    <xf numFmtId="3" fontId="37" fillId="0" borderId="11" xfId="0" applyNumberFormat="1" applyFont="1" applyFill="1" applyBorder="1" applyAlignment="1" applyProtection="1">
      <alignment horizontal="center" vertical="center"/>
      <protection locked="0"/>
    </xf>
    <xf numFmtId="0" fontId="37" fillId="0" borderId="1" xfId="0" applyFont="1" applyFill="1" applyBorder="1" applyAlignment="1" applyProtection="1">
      <alignment horizontal="left" vertical="center"/>
    </xf>
    <xf numFmtId="49" fontId="37" fillId="0" borderId="1" xfId="0" applyNumberFormat="1" applyFont="1" applyFill="1" applyBorder="1" applyAlignment="1" applyProtection="1">
      <alignment horizontal="left" vertical="center" wrapText="1"/>
    </xf>
    <xf numFmtId="3" fontId="37" fillId="0" borderId="1" xfId="0" applyNumberFormat="1" applyFont="1" applyFill="1" applyBorder="1" applyAlignment="1" applyProtection="1">
      <alignment horizontal="right" vertical="center"/>
      <protection locked="0"/>
    </xf>
    <xf numFmtId="200" fontId="37" fillId="0" borderId="1" xfId="3" applyNumberFormat="1" applyFont="1" applyFill="1" applyBorder="1" applyAlignment="1" applyProtection="1">
      <alignment horizontal="right" vertical="center" wrapText="1" shrinkToFit="1"/>
      <protection locked="0"/>
    </xf>
    <xf numFmtId="3" fontId="37" fillId="0" borderId="1" xfId="0" applyNumberFormat="1" applyFont="1" applyFill="1" applyBorder="1" applyAlignment="1" applyProtection="1">
      <alignment horizontal="center" vertical="center"/>
    </xf>
    <xf numFmtId="0" fontId="37" fillId="0" borderId="1" xfId="0" applyFont="1" applyFill="1" applyBorder="1" applyAlignment="1" applyProtection="1">
      <alignment horizontal="left" vertical="center"/>
      <protection locked="0"/>
    </xf>
    <xf numFmtId="200" fontId="37" fillId="0" borderId="1" xfId="0" applyNumberFormat="1" applyFont="1" applyFill="1" applyBorder="1" applyAlignment="1" applyProtection="1">
      <alignment horizontal="center" vertical="center" wrapText="1" shrinkToFit="1"/>
      <protection locked="0"/>
    </xf>
    <xf numFmtId="200" fontId="60" fillId="0" borderId="1" xfId="0" applyNumberFormat="1" applyFont="1" applyFill="1" applyBorder="1" applyAlignment="1" applyProtection="1">
      <alignment horizontal="center" vertical="center" wrapText="1" shrinkToFit="1"/>
      <protection locked="0"/>
    </xf>
    <xf numFmtId="0" fontId="52" fillId="0" borderId="1" xfId="0" applyFont="1" applyFill="1" applyBorder="1" applyAlignment="1">
      <alignment horizontal="left" vertical="center"/>
    </xf>
    <xf numFmtId="49" fontId="52" fillId="0" borderId="1" xfId="0" applyNumberFormat="1" applyFont="1" applyFill="1" applyBorder="1" applyAlignment="1">
      <alignment vertical="center" wrapText="1"/>
    </xf>
    <xf numFmtId="199" fontId="52" fillId="0" borderId="1" xfId="1" applyNumberFormat="1" applyFont="1" applyFill="1" applyBorder="1" applyAlignment="1" applyProtection="1">
      <alignment horizontal="right" vertical="center" wrapText="1"/>
      <protection locked="0"/>
    </xf>
    <xf numFmtId="49" fontId="37" fillId="0" borderId="1" xfId="0" applyNumberFormat="1" applyFont="1" applyFill="1" applyBorder="1" applyAlignment="1" applyProtection="1">
      <alignment vertical="center" wrapText="1"/>
    </xf>
    <xf numFmtId="49" fontId="52" fillId="0" borderId="1" xfId="0" applyNumberFormat="1" applyFont="1" applyFill="1" applyBorder="1" applyAlignment="1" applyProtection="1">
      <alignment vertical="center" wrapText="1"/>
    </xf>
    <xf numFmtId="3" fontId="52" fillId="0" borderId="11" xfId="0" applyNumberFormat="1" applyFont="1" applyFill="1" applyBorder="1" applyAlignment="1" applyProtection="1">
      <alignment horizontal="center" vertical="center"/>
      <protection locked="0"/>
    </xf>
    <xf numFmtId="49" fontId="37" fillId="0" borderId="1" xfId="0" applyNumberFormat="1" applyFont="1" applyFill="1" applyBorder="1" applyAlignment="1" applyProtection="1">
      <alignment horizontal="left" vertical="center"/>
    </xf>
    <xf numFmtId="49" fontId="37" fillId="0" borderId="1" xfId="0" applyNumberFormat="1" applyFont="1" applyFill="1" applyBorder="1" applyAlignment="1" applyProtection="1">
      <alignment horizontal="left" vertical="center" wrapText="1"/>
      <protection locked="0"/>
    </xf>
    <xf numFmtId="3" fontId="37" fillId="0" borderId="11" xfId="0" applyNumberFormat="1" applyFont="1" applyFill="1" applyBorder="1" applyAlignment="1" applyProtection="1">
      <alignment horizontal="right" vertical="center"/>
      <protection locked="0"/>
    </xf>
    <xf numFmtId="49" fontId="37" fillId="0" borderId="1" xfId="0" applyNumberFormat="1" applyFont="1" applyFill="1" applyBorder="1" applyAlignment="1" applyProtection="1">
      <alignment horizontal="left" vertical="center"/>
      <protection locked="0"/>
    </xf>
    <xf numFmtId="199" fontId="52" fillId="0" borderId="1" xfId="1" applyNumberFormat="1" applyFont="1" applyFill="1" applyBorder="1" applyAlignment="1" applyProtection="1">
      <alignment horizontal="right" vertical="center" wrapText="1" shrinkToFit="1"/>
      <protection locked="0"/>
    </xf>
    <xf numFmtId="49" fontId="52" fillId="0" borderId="1" xfId="0" applyNumberFormat="1" applyFont="1" applyFill="1" applyBorder="1" applyAlignment="1" applyProtection="1">
      <alignment horizontal="left" vertical="center" wrapText="1"/>
      <protection locked="0"/>
    </xf>
    <xf numFmtId="199" fontId="52" fillId="0" borderId="1" xfId="1" applyNumberFormat="1" applyFont="1" applyFill="1" applyBorder="1" applyAlignment="1" applyProtection="1">
      <alignment vertical="center" wrapText="1"/>
      <protection locked="0"/>
    </xf>
    <xf numFmtId="0" fontId="37" fillId="0" borderId="1" xfId="0" applyFont="1" applyFill="1" applyBorder="1" applyAlignment="1">
      <alignment horizontal="left" vertical="center"/>
    </xf>
    <xf numFmtId="49" fontId="52" fillId="0" borderId="1" xfId="1018" applyNumberFormat="1" applyFont="1" applyFill="1" applyBorder="1" applyAlignment="1" applyProtection="1">
      <alignment horizontal="left" vertical="center"/>
    </xf>
    <xf numFmtId="0" fontId="52" fillId="0" borderId="1" xfId="1011" applyFont="1" applyFill="1" applyBorder="1" applyAlignment="1">
      <alignment horizontal="center" vertical="center" wrapText="1"/>
    </xf>
    <xf numFmtId="3" fontId="52" fillId="0" borderId="1" xfId="0" applyNumberFormat="1" applyFont="1" applyFill="1" applyBorder="1" applyAlignment="1" applyProtection="1">
      <alignment horizontal="right" vertical="center"/>
    </xf>
    <xf numFmtId="3" fontId="60" fillId="0" borderId="0" xfId="1011" applyNumberFormat="1" applyFont="1" applyFill="1">
      <alignment vertical="center"/>
    </xf>
    <xf numFmtId="199" fontId="60" fillId="0" borderId="0" xfId="1011" applyNumberFormat="1" applyFont="1" applyFill="1">
      <alignment vertical="center"/>
    </xf>
    <xf numFmtId="0" fontId="24" fillId="0" borderId="0" xfId="1011" applyFont="1" applyFill="1" applyAlignment="1">
      <alignment horizontal="center" vertical="center" wrapText="1"/>
    </xf>
    <xf numFmtId="0" fontId="6" fillId="4" borderId="0" xfId="1010" applyFill="1">
      <alignment vertical="center"/>
    </xf>
    <xf numFmtId="0" fontId="6" fillId="0" borderId="0" xfId="1010" applyFill="1">
      <alignment vertical="center"/>
    </xf>
    <xf numFmtId="0" fontId="25" fillId="0" borderId="0" xfId="1011" applyFont="1" applyFill="1" applyAlignment="1">
      <alignment horizontal="left" vertical="center"/>
    </xf>
    <xf numFmtId="198" fontId="25" fillId="0" borderId="0" xfId="1011" applyNumberFormat="1" applyFont="1" applyFill="1" applyBorder="1" applyAlignment="1">
      <alignment horizontal="right" vertical="center"/>
    </xf>
    <xf numFmtId="198" fontId="24" fillId="0" borderId="4" xfId="1011" applyNumberFormat="1" applyFont="1" applyFill="1" applyBorder="1" applyAlignment="1">
      <alignment vertical="center" wrapText="1"/>
    </xf>
    <xf numFmtId="0" fontId="24" fillId="0" borderId="4" xfId="1011" applyNumberFormat="1" applyFont="1" applyFill="1" applyBorder="1" applyAlignment="1">
      <alignment horizontal="left" vertical="center"/>
    </xf>
    <xf numFmtId="0" fontId="24" fillId="0" borderId="1" xfId="1011" applyNumberFormat="1" applyFont="1" applyFill="1" applyBorder="1" applyAlignment="1">
      <alignment vertical="center" wrapText="1"/>
    </xf>
    <xf numFmtId="0" fontId="25" fillId="0" borderId="1" xfId="1011" applyFont="1" applyFill="1" applyBorder="1" applyAlignment="1">
      <alignment horizontal="left" vertical="center" wrapText="1"/>
    </xf>
    <xf numFmtId="0" fontId="25" fillId="4" borderId="4" xfId="1011" applyFont="1" applyFill="1" applyBorder="1" applyAlignment="1">
      <alignment horizontal="left" vertical="center"/>
    </xf>
    <xf numFmtId="0" fontId="25" fillId="4" borderId="1" xfId="1011" applyFont="1" applyFill="1" applyBorder="1" applyAlignment="1">
      <alignment horizontal="left" vertical="center" wrapText="1"/>
    </xf>
    <xf numFmtId="199" fontId="25" fillId="4" borderId="1" xfId="1" applyNumberFormat="1" applyFont="1" applyFill="1" applyBorder="1" applyAlignment="1" applyProtection="1">
      <alignment horizontal="right" vertical="center" wrapText="1"/>
      <protection locked="0"/>
    </xf>
    <xf numFmtId="3" fontId="25" fillId="5" borderId="1" xfId="0" applyNumberFormat="1" applyFont="1" applyFill="1" applyBorder="1" applyAlignment="1" applyProtection="1">
      <alignment horizontal="center" vertical="center"/>
    </xf>
    <xf numFmtId="0" fontId="25" fillId="0" borderId="4" xfId="1011" applyFont="1" applyFill="1" applyBorder="1" applyAlignment="1">
      <alignment horizontal="left" vertical="top" wrapText="1"/>
    </xf>
    <xf numFmtId="0" fontId="25" fillId="0" borderId="1" xfId="1011" applyNumberFormat="1" applyFont="1" applyFill="1" applyBorder="1" applyAlignment="1">
      <alignment vertical="center" wrapText="1"/>
    </xf>
    <xf numFmtId="0" fontId="24" fillId="0" borderId="4" xfId="1011" applyFont="1" applyFill="1" applyBorder="1" applyAlignment="1">
      <alignment horizontal="distributed" vertical="center"/>
    </xf>
    <xf numFmtId="49" fontId="24" fillId="0" borderId="1" xfId="0" applyNumberFormat="1" applyFont="1" applyFill="1" applyBorder="1" applyAlignment="1" applyProtection="1">
      <alignment horizontal="distributed" vertical="center" wrapText="1"/>
    </xf>
    <xf numFmtId="0" fontId="24" fillId="0" borderId="4" xfId="1011" applyNumberFormat="1" applyFont="1" applyFill="1" applyBorder="1" applyAlignment="1" applyProtection="1">
      <alignment horizontal="left" vertical="center"/>
    </xf>
    <xf numFmtId="0" fontId="24" fillId="0" borderId="1" xfId="1011" applyNumberFormat="1" applyFont="1" applyFill="1" applyBorder="1" applyAlignment="1" applyProtection="1">
      <alignment vertical="center" wrapText="1"/>
    </xf>
    <xf numFmtId="0" fontId="36" fillId="0" borderId="0" xfId="0" applyFont="1" applyAlignment="1" applyProtection="1"/>
    <xf numFmtId="0" fontId="38" fillId="0" borderId="4" xfId="1011" applyFont="1" applyFill="1" applyBorder="1" applyAlignment="1" applyProtection="1">
      <alignment horizontal="left" vertical="center"/>
    </xf>
    <xf numFmtId="0" fontId="37" fillId="0" borderId="1" xfId="1011" applyFont="1" applyFill="1" applyBorder="1" applyAlignment="1" applyProtection="1">
      <alignment horizontal="left" vertical="center" wrapText="1"/>
    </xf>
    <xf numFmtId="199" fontId="37" fillId="0" borderId="1" xfId="1" applyNumberFormat="1" applyFont="1" applyFill="1" applyBorder="1" applyAlignment="1" applyProtection="1">
      <alignment horizontal="right" vertical="center" wrapText="1"/>
      <protection locked="0"/>
    </xf>
    <xf numFmtId="0" fontId="30" fillId="0" borderId="0" xfId="1010" applyFont="1" applyFill="1" applyAlignment="1" applyProtection="1">
      <alignment horizontal="center" vertical="center"/>
    </xf>
    <xf numFmtId="0" fontId="25" fillId="4" borderId="4" xfId="1010" applyFont="1" applyFill="1" applyBorder="1" applyAlignment="1" applyProtection="1">
      <alignment horizontal="left" vertical="center"/>
    </xf>
    <xf numFmtId="0" fontId="25" fillId="4" borderId="1" xfId="1010" applyFont="1" applyFill="1" applyBorder="1" applyAlignment="1" applyProtection="1">
      <alignment horizontal="left" vertical="center" wrapText="1"/>
    </xf>
    <xf numFmtId="199" fontId="25" fillId="4" borderId="1" xfId="1" applyNumberFormat="1" applyFont="1" applyFill="1" applyBorder="1" applyAlignment="1">
      <alignment horizontal="right" vertical="center" wrapText="1"/>
    </xf>
    <xf numFmtId="198" fontId="25" fillId="4" borderId="1" xfId="1011" applyNumberFormat="1" applyFont="1" applyFill="1" applyBorder="1" applyAlignment="1" applyProtection="1">
      <alignment horizontal="right" vertical="center" wrapText="1"/>
      <protection locked="0"/>
    </xf>
    <xf numFmtId="198" fontId="25" fillId="0" borderId="1" xfId="1010" applyNumberFormat="1" applyFont="1" applyFill="1" applyBorder="1" applyAlignment="1" applyProtection="1">
      <alignment horizontal="right" vertical="center" wrapText="1"/>
      <protection locked="0"/>
    </xf>
    <xf numFmtId="0" fontId="45" fillId="0" borderId="4" xfId="1011" applyFont="1" applyFill="1" applyBorder="1" applyAlignment="1">
      <alignment horizontal="distributed" vertical="center"/>
    </xf>
    <xf numFmtId="0" fontId="24" fillId="0" borderId="1" xfId="1011" applyFont="1" applyFill="1" applyBorder="1" applyAlignment="1">
      <alignment horizontal="distributed" vertical="center" wrapText="1" indent="2"/>
    </xf>
    <xf numFmtId="199" fontId="6" fillId="0" borderId="0" xfId="1011" applyNumberFormat="1" applyFill="1">
      <alignment vertical="center"/>
    </xf>
    <xf numFmtId="0" fontId="37" fillId="0" borderId="4" xfId="1011" applyFont="1" applyFill="1" applyBorder="1" applyAlignment="1" applyProtection="1">
      <alignment horizontal="left" vertical="center"/>
    </xf>
    <xf numFmtId="0" fontId="58" fillId="0" borderId="0" xfId="0" applyFont="1" applyFill="1" applyAlignment="1">
      <alignment vertical="center" wrapText="1"/>
    </xf>
    <xf numFmtId="0" fontId="0" fillId="0" borderId="0" xfId="1011" applyFont="1" applyFill="1">
      <alignment vertical="center"/>
    </xf>
    <xf numFmtId="198" fontId="24" fillId="0" borderId="12" xfId="1011" applyNumberFormat="1" applyFont="1" applyFill="1" applyBorder="1" applyAlignment="1">
      <alignment horizontal="center" vertical="center" wrapText="1"/>
    </xf>
    <xf numFmtId="198" fontId="24" fillId="0" borderId="0" xfId="1011" applyNumberFormat="1" applyFont="1" applyFill="1" applyAlignment="1">
      <alignment horizontal="center" vertical="center" wrapText="1"/>
    </xf>
    <xf numFmtId="199" fontId="25" fillId="0" borderId="1" xfId="1016" applyNumberFormat="1" applyFont="1" applyFill="1" applyBorder="1" applyAlignment="1" applyProtection="1">
      <alignment vertical="center" wrapText="1"/>
    </xf>
    <xf numFmtId="200" fontId="25" fillId="0" borderId="1" xfId="0" applyNumberFormat="1" applyFont="1" applyBorder="1" applyAlignment="1" applyProtection="1">
      <alignment vertical="center" wrapText="1"/>
      <protection locked="0"/>
    </xf>
    <xf numFmtId="49" fontId="25" fillId="0" borderId="1" xfId="1016" applyNumberFormat="1" applyFont="1" applyFill="1" applyBorder="1" applyAlignment="1" applyProtection="1">
      <alignment horizontal="left" vertical="center" wrapText="1"/>
    </xf>
    <xf numFmtId="200" fontId="25" fillId="0" borderId="1" xfId="3" applyNumberFormat="1" applyFont="1" applyFill="1" applyBorder="1" applyAlignment="1" applyProtection="1">
      <alignment vertical="center" wrapText="1"/>
      <protection locked="0"/>
    </xf>
    <xf numFmtId="200" fontId="24" fillId="0" borderId="1" xfId="3" applyNumberFormat="1" applyFont="1" applyFill="1" applyBorder="1" applyAlignment="1" applyProtection="1">
      <alignment vertical="center" wrapText="1"/>
      <protection locked="0"/>
    </xf>
    <xf numFmtId="0" fontId="24" fillId="0" borderId="1" xfId="1011" applyFont="1" applyFill="1" applyBorder="1" applyAlignment="1">
      <alignment vertical="center" wrapText="1"/>
    </xf>
    <xf numFmtId="198" fontId="24" fillId="0" borderId="1" xfId="1011" applyNumberFormat="1" applyFont="1" applyFill="1" applyBorder="1" applyAlignment="1" applyProtection="1">
      <alignment vertical="center" wrapText="1"/>
      <protection locked="0"/>
    </xf>
    <xf numFmtId="0" fontId="25" fillId="0" borderId="4" xfId="1011" applyNumberFormat="1" applyFont="1" applyFill="1" applyBorder="1" applyAlignment="1">
      <alignment horizontal="left" vertical="center"/>
    </xf>
    <xf numFmtId="0" fontId="25" fillId="0" borderId="1" xfId="1011" applyNumberFormat="1" applyFont="1" applyFill="1" applyBorder="1" applyAlignment="1">
      <alignment horizontal="left" vertical="center" wrapText="1"/>
    </xf>
    <xf numFmtId="198" fontId="25" fillId="0" borderId="1" xfId="1011" applyNumberFormat="1" applyFont="1" applyFill="1" applyBorder="1" applyAlignment="1" applyProtection="1">
      <alignment vertical="center" wrapText="1"/>
      <protection locked="0"/>
    </xf>
    <xf numFmtId="200" fontId="25" fillId="0" borderId="1" xfId="367" applyNumberFormat="1" applyFont="1" applyFill="1" applyBorder="1" applyAlignment="1" applyProtection="1">
      <alignment vertical="center" wrapText="1"/>
      <protection locked="0"/>
    </xf>
    <xf numFmtId="0" fontId="25" fillId="0" borderId="4" xfId="1010" applyFont="1" applyFill="1" applyBorder="1" applyAlignment="1">
      <alignment horizontal="left" vertical="center"/>
    </xf>
    <xf numFmtId="198" fontId="25" fillId="0" borderId="1" xfId="1010" applyNumberFormat="1" applyFont="1" applyFill="1" applyBorder="1" applyAlignment="1" applyProtection="1">
      <alignment vertical="center" wrapText="1"/>
      <protection locked="0"/>
    </xf>
    <xf numFmtId="0" fontId="24" fillId="0" borderId="1" xfId="1011" applyNumberFormat="1" applyFont="1" applyFill="1" applyBorder="1" applyAlignment="1">
      <alignment horizontal="left" vertical="center" wrapText="1"/>
    </xf>
    <xf numFmtId="200" fontId="24" fillId="0" borderId="1" xfId="367" applyNumberFormat="1" applyFont="1" applyFill="1" applyBorder="1" applyAlignment="1" applyProtection="1">
      <alignment vertical="center" wrapText="1"/>
      <protection locked="0"/>
    </xf>
    <xf numFmtId="0" fontId="58" fillId="0" borderId="0" xfId="1011" applyFont="1" applyFill="1">
      <alignment vertical="center"/>
    </xf>
    <xf numFmtId="3" fontId="6" fillId="0" borderId="0" xfId="1011" applyNumberFormat="1" applyFill="1">
      <alignment vertical="center"/>
    </xf>
    <xf numFmtId="0" fontId="24" fillId="4" borderId="0" xfId="1011" applyFont="1" applyFill="1" applyAlignment="1" applyProtection="1">
      <alignment horizontal="center" vertical="center" wrapText="1"/>
    </xf>
    <xf numFmtId="0" fontId="25" fillId="4" borderId="0" xfId="1011" applyFont="1" applyFill="1" applyProtection="1">
      <alignment vertical="center"/>
    </xf>
    <xf numFmtId="0" fontId="6" fillId="4" borderId="0" xfId="1010" applyFill="1" applyProtection="1">
      <alignment vertical="center"/>
    </xf>
    <xf numFmtId="198" fontId="6" fillId="4" borderId="0" xfId="1011" applyNumberFormat="1" applyFill="1" applyProtection="1">
      <alignment vertical="center"/>
    </xf>
    <xf numFmtId="0" fontId="0" fillId="0" borderId="0" xfId="0" applyAlignment="1" applyProtection="1"/>
    <xf numFmtId="0" fontId="63" fillId="4" borderId="0" xfId="1011" applyFont="1" applyFill="1" applyProtection="1">
      <alignment vertical="center"/>
    </xf>
    <xf numFmtId="0" fontId="0" fillId="0" borderId="0" xfId="0" applyFill="1" applyAlignment="1" applyProtection="1"/>
    <xf numFmtId="0" fontId="36" fillId="0" borderId="0" xfId="0" applyFont="1" applyAlignment="1" applyProtection="1">
      <alignment vertical="center" wrapText="1"/>
    </xf>
    <xf numFmtId="0" fontId="25" fillId="0" borderId="0" xfId="1011" applyFont="1" applyFill="1" applyAlignment="1" applyProtection="1">
      <alignment horizontal="left" vertical="center"/>
    </xf>
    <xf numFmtId="0" fontId="50" fillId="0" borderId="0" xfId="1011" applyFont="1" applyFill="1" applyProtection="1">
      <alignment vertical="center"/>
    </xf>
    <xf numFmtId="0" fontId="24" fillId="0" borderId="1" xfId="1011" applyFont="1" applyFill="1" applyBorder="1" applyAlignment="1" applyProtection="1">
      <alignment horizontal="center" vertical="center" wrapText="1"/>
    </xf>
    <xf numFmtId="198" fontId="24" fillId="0" borderId="0" xfId="1011" applyNumberFormat="1" applyFont="1" applyFill="1" applyAlignment="1" applyProtection="1">
      <alignment horizontal="center" vertical="center" wrapText="1"/>
    </xf>
    <xf numFmtId="0" fontId="25" fillId="0" borderId="4" xfId="1011" applyFont="1" applyFill="1" applyBorder="1" applyAlignment="1" applyProtection="1">
      <alignment horizontal="left" vertical="top" wrapText="1"/>
    </xf>
    <xf numFmtId="0" fontId="25" fillId="0" borderId="1" xfId="1011" applyNumberFormat="1" applyFont="1" applyFill="1" applyBorder="1" applyAlignment="1" applyProtection="1">
      <alignment vertical="center" wrapText="1"/>
    </xf>
    <xf numFmtId="0" fontId="24" fillId="0" borderId="4" xfId="1011" applyFont="1" applyFill="1" applyBorder="1" applyAlignment="1" applyProtection="1">
      <alignment horizontal="distributed" vertical="center"/>
    </xf>
    <xf numFmtId="200" fontId="24" fillId="0" borderId="1" xfId="367" applyNumberFormat="1" applyFont="1" applyFill="1" applyBorder="1" applyAlignment="1" applyProtection="1">
      <alignment horizontal="right" vertical="center" wrapText="1"/>
      <protection locked="0"/>
    </xf>
    <xf numFmtId="0" fontId="25" fillId="0" borderId="4" xfId="1010" applyFont="1" applyFill="1" applyBorder="1" applyAlignment="1" applyProtection="1">
      <alignment horizontal="left" vertical="center"/>
    </xf>
    <xf numFmtId="0" fontId="45" fillId="0" borderId="4" xfId="1011" applyFont="1" applyFill="1" applyBorder="1" applyAlignment="1" applyProtection="1">
      <alignment horizontal="distributed" vertical="center"/>
    </xf>
    <xf numFmtId="0" fontId="24" fillId="0" borderId="1" xfId="1011" applyNumberFormat="1" applyFont="1" applyFill="1" applyBorder="1" applyAlignment="1" applyProtection="1">
      <alignment horizontal="distributed" vertical="center"/>
    </xf>
    <xf numFmtId="3" fontId="6" fillId="4" borderId="0" xfId="1011" applyNumberFormat="1" applyFill="1" applyProtection="1">
      <alignment vertical="center"/>
    </xf>
    <xf numFmtId="0" fontId="25" fillId="0" borderId="4" xfId="1011" applyFont="1" applyFill="1" applyBorder="1" applyAlignment="1" applyProtection="1" quotePrefix="1">
      <alignment horizontal="left" vertical="center"/>
    </xf>
    <xf numFmtId="0" fontId="25" fillId="4" borderId="4" xfId="1011" applyFont="1" applyFill="1" applyBorder="1" applyAlignment="1" quotePrefix="1">
      <alignment horizontal="left" vertical="center"/>
    </xf>
    <xf numFmtId="49" fontId="10" fillId="0" borderId="1" xfId="0" applyNumberFormat="1" applyFont="1" applyFill="1" applyBorder="1" applyAlignment="1" applyProtection="1" quotePrefix="1">
      <alignment horizontal="center" vertical="center" wrapText="1"/>
    </xf>
  </cellXfs>
  <cellStyles count="132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汇总 6" xfId="49"/>
    <cellStyle name="Accent5 9" xfId="50"/>
    <cellStyle name="强调文字颜色 2 3 2" xfId="51"/>
    <cellStyle name="部门 4" xfId="52"/>
    <cellStyle name="_ET_STYLE_NoName_00__Book1_1 2 2 2" xfId="53"/>
    <cellStyle name="百分比 2 8 2" xfId="54"/>
    <cellStyle name="好 3 2 2" xfId="55"/>
    <cellStyle name="args.style" xfId="56"/>
    <cellStyle name="Accent1 5" xfId="57"/>
    <cellStyle name="常规 3 2 3 2" xfId="58"/>
    <cellStyle name="Accent2 - 20% 2" xfId="59"/>
    <cellStyle name="_Book1_2 2" xfId="60"/>
    <cellStyle name="常规 3 4 3" xfId="61"/>
    <cellStyle name="Accent2 - 40%" xfId="62"/>
    <cellStyle name="常规 26 2" xfId="63"/>
    <cellStyle name="Accent6 4" xfId="64"/>
    <cellStyle name="好_0605石屏县 2 2" xfId="65"/>
    <cellStyle name="Input [yellow] 4" xfId="66"/>
    <cellStyle name="Accent2 - 60%" xfId="67"/>
    <cellStyle name="日期" xfId="68"/>
    <cellStyle name="60% - 强调文字颜色 6 3 2" xfId="69"/>
    <cellStyle name="常规 2 12 2" xfId="70"/>
    <cellStyle name="Accent2 - 20% 3" xfId="71"/>
    <cellStyle name="_Book1_2 3" xfId="72"/>
    <cellStyle name="差_Book1 2" xfId="73"/>
    <cellStyle name="Accent4 5" xfId="74"/>
    <cellStyle name="60% - 强调文字颜色 4 2 2 2" xfId="75"/>
    <cellStyle name="_ET_STYLE_NoName_00__Book1" xfId="76"/>
    <cellStyle name="60% - 强调文字颜色 2 3" xfId="77"/>
    <cellStyle name="_ET_STYLE_NoName_00__Sheet3" xfId="78"/>
    <cellStyle name="Accent6 3" xfId="79"/>
    <cellStyle name="Accent5 - 60% 2 2" xfId="80"/>
    <cellStyle name="Accent3 4 2" xfId="81"/>
    <cellStyle name="百分比 7" xfId="82"/>
    <cellStyle name="常规 6 5" xfId="83"/>
    <cellStyle name="常规 4 2 2 3" xfId="84"/>
    <cellStyle name="_ET_STYLE_NoName_00_" xfId="85"/>
    <cellStyle name="60% - 强调文字颜色 2 2 2" xfId="86"/>
    <cellStyle name="_Book1_1" xfId="87"/>
    <cellStyle name="标题 1 5 2" xfId="88"/>
    <cellStyle name="Accent1 - 60% 2 2" xfId="89"/>
    <cellStyle name="百分比 4" xfId="90"/>
    <cellStyle name="百分比 5" xfId="91"/>
    <cellStyle name="差 7" xfId="92"/>
    <cellStyle name="60% - 强调文字颜色 2 2 2 2" xfId="93"/>
    <cellStyle name="_20100326高清市院遂宁检察院1080P配置清单26日改" xfId="94"/>
    <cellStyle name="Accent6 2" xfId="95"/>
    <cellStyle name="Accent4 2 2" xfId="96"/>
    <cellStyle name="百分比 6" xfId="97"/>
    <cellStyle name="Accent6 5" xfId="98"/>
    <cellStyle name="40% - 强调文字颜色 4 2" xfId="99"/>
    <cellStyle name="常规 2 2 2 5" xfId="100"/>
    <cellStyle name="PSHeading 4" xfId="101"/>
    <cellStyle name="60% - 强调文字颜色 4 2 3" xfId="102"/>
    <cellStyle name="20% - 强调文字颜色 3 3" xfId="103"/>
    <cellStyle name="常规 2 2 2 4" xfId="104"/>
    <cellStyle name="编号 3 2" xfId="105"/>
    <cellStyle name="Accent6 - 20% 2 2" xfId="106"/>
    <cellStyle name="Accent2 - 20% 2 2" xfId="107"/>
    <cellStyle name="百分比 2 2 4" xfId="108"/>
    <cellStyle name="_Book1_2 2 2" xfId="109"/>
    <cellStyle name="Accent2 - 40% 2" xfId="110"/>
    <cellStyle name="百分比 2 2 5" xfId="111"/>
    <cellStyle name="百分比 2 10 2" xfId="112"/>
    <cellStyle name="_Book1_2 2 3" xfId="113"/>
    <cellStyle name="PSChar" xfId="114"/>
    <cellStyle name="好_2008年地州对账表(国库资金）" xfId="115"/>
    <cellStyle name="Accent2 - 40% 3" xfId="116"/>
    <cellStyle name="60% - 强调文字颜色 5 2 2 2" xfId="117"/>
    <cellStyle name="百分比 2 2 4 2" xfId="118"/>
    <cellStyle name="_Book1_2 2 2 2" xfId="119"/>
    <cellStyle name="标题 1 4 2" xfId="120"/>
    <cellStyle name="Accent6 6" xfId="121"/>
    <cellStyle name="_弱电系统设备配置报价清单" xfId="122"/>
    <cellStyle name="标题 1 4 3" xfId="123"/>
    <cellStyle name="Accent6 7" xfId="124"/>
    <cellStyle name="_Book1_3 2" xfId="125"/>
    <cellStyle name="常规 2 7 2" xfId="126"/>
    <cellStyle name="_Book1" xfId="127"/>
    <cellStyle name="常规 3 2 3" xfId="128"/>
    <cellStyle name="Accent2 - 20%" xfId="129"/>
    <cellStyle name="_Book1_2" xfId="130"/>
    <cellStyle name="百分比 2 3 4" xfId="131"/>
    <cellStyle name="_Book1_2 3 2" xfId="132"/>
    <cellStyle name="_Book1_2 4" xfId="133"/>
    <cellStyle name="超级链接 2" xfId="134"/>
    <cellStyle name="Accent1 4 2" xfId="135"/>
    <cellStyle name="_Book1_3" xfId="136"/>
    <cellStyle name="Accent5 - 60% 3" xfId="137"/>
    <cellStyle name="_ET_STYLE_NoName_00__Book1_1" xfId="138"/>
    <cellStyle name="_ET_STYLE_NoName_00__Book1_1 2" xfId="139"/>
    <cellStyle name="_ET_STYLE_NoName_00__Book1_1 2 2" xfId="140"/>
    <cellStyle name="_ET_STYLE_NoName_00__Book1_1 2 3" xfId="141"/>
    <cellStyle name="标题 2 2 2 2" xfId="142"/>
    <cellStyle name="Percent [2]" xfId="143"/>
    <cellStyle name="百分比 2 7 2" xfId="144"/>
    <cellStyle name="_ET_STYLE_NoName_00__Book1_1 3" xfId="145"/>
    <cellStyle name="超级链接" xfId="146"/>
    <cellStyle name="Accent1 4" xfId="147"/>
    <cellStyle name="_ET_STYLE_NoName_00__Book1_1 3 2" xfId="148"/>
    <cellStyle name="_ET_STYLE_NoName_00__Book1_1 4" xfId="149"/>
    <cellStyle name="Accent5 4" xfId="150"/>
    <cellStyle name="_关闭破产企业已移交地方管理中小学校退休教师情况明细表(1)" xfId="151"/>
    <cellStyle name="0,0_x005f_x000d__x005f_x000a_NA_x005f_x000d__x005f_x000a_" xfId="152"/>
    <cellStyle name="20% - 强调文字颜色 1 2" xfId="153"/>
    <cellStyle name="20% - 强调文字颜色 1 2 2" xfId="154"/>
    <cellStyle name="强调文字颜色 2 2 2 2" xfId="155"/>
    <cellStyle name="20% - 强调文字颜色 1 3" xfId="156"/>
    <cellStyle name="Accent1 - 20% 2" xfId="157"/>
    <cellStyle name="20% - 强调文字颜色 2 2" xfId="158"/>
    <cellStyle name="20% - 强调文字颜色 2 2 2" xfId="159"/>
    <cellStyle name="60% - 强调文字颜色 3 2 2 2" xfId="160"/>
    <cellStyle name="20% - 强调文字颜色 2 3" xfId="161"/>
    <cellStyle name="常规 3 2 5" xfId="162"/>
    <cellStyle name="20% - 强调文字颜色 3 2" xfId="163"/>
    <cellStyle name="20% - 强调文字颜色 3 2 2" xfId="164"/>
    <cellStyle name="Mon閠aire_!!!GO" xfId="165"/>
    <cellStyle name="常规 3 3 5" xfId="166"/>
    <cellStyle name="20% - 强调文字颜色 4 2" xfId="167"/>
    <cellStyle name="常规 3 3 5 2" xfId="168"/>
    <cellStyle name="20% - 强调文字颜色 4 2 2" xfId="169"/>
    <cellStyle name="Accent6 - 60% 2 2" xfId="170"/>
    <cellStyle name="常规 3 3 6" xfId="171"/>
    <cellStyle name="20% - 强调文字颜色 4 3" xfId="172"/>
    <cellStyle name="20% - 强调文字颜色 5 2" xfId="173"/>
    <cellStyle name="20% - 强调文字颜色 5 2 2" xfId="174"/>
    <cellStyle name="20% - 强调文字颜色 5 3" xfId="175"/>
    <cellStyle name="20% - 强调文字颜色 6 2" xfId="176"/>
    <cellStyle name="20% - 强调文字颜色 6 2 2" xfId="177"/>
    <cellStyle name="Accent6 - 20% 3" xfId="178"/>
    <cellStyle name="20% - 强调文字颜色 6 3" xfId="179"/>
    <cellStyle name="40% - 强调文字颜色 1 2" xfId="180"/>
    <cellStyle name="40% - 强调文字颜色 1 2 2" xfId="181"/>
    <cellStyle name="Accent1" xfId="182"/>
    <cellStyle name="常规 9 2" xfId="183"/>
    <cellStyle name="40% - 强调文字颜色 1 3" xfId="184"/>
    <cellStyle name="40% - 强调文字颜色 2 2" xfId="185"/>
    <cellStyle name="40% - 强调文字颜色 2 2 2" xfId="186"/>
    <cellStyle name="40% - 强调文字颜色 2 3" xfId="187"/>
    <cellStyle name="40% - 强调文字颜色 3 2" xfId="188"/>
    <cellStyle name="40% - 强调文字颜色 3 2 2" xfId="189"/>
    <cellStyle name="40% - 强调文字颜色 3 3" xfId="190"/>
    <cellStyle name="40% - 强调文字颜色 4 2 2" xfId="191"/>
    <cellStyle name="Accent6 - 20% 2" xfId="192"/>
    <cellStyle name="40% - 强调文字颜色 4 3" xfId="193"/>
    <cellStyle name="好 2 3" xfId="194"/>
    <cellStyle name="40% - 强调文字颜色 5 2" xfId="195"/>
    <cellStyle name="60% - 强调文字颜色 4 3" xfId="196"/>
    <cellStyle name="40% - 强调文字颜色 5 2 2" xfId="197"/>
    <cellStyle name="好 2 4" xfId="198"/>
    <cellStyle name="40% - 强调文字颜色 5 3" xfId="199"/>
    <cellStyle name="标题 2 2 4" xfId="200"/>
    <cellStyle name="适中 2 2" xfId="201"/>
    <cellStyle name="百分比 2 9" xfId="202"/>
    <cellStyle name="好 3 3" xfId="203"/>
    <cellStyle name="40% - 强调文字颜色 6 2" xfId="204"/>
    <cellStyle name="适中 2 2 2" xfId="205"/>
    <cellStyle name="百分比 2 9 2" xfId="206"/>
    <cellStyle name="Accent2 5" xfId="207"/>
    <cellStyle name="40% - 强调文字颜色 6 2 2" xfId="208"/>
    <cellStyle name="好 3 4" xfId="209"/>
    <cellStyle name="40% - 强调文字颜色 6 3" xfId="210"/>
    <cellStyle name="输出 3 4" xfId="211"/>
    <cellStyle name="Accent6 2 2" xfId="212"/>
    <cellStyle name="60% - 强调文字颜色 1 2" xfId="213"/>
    <cellStyle name="60% - 强调文字颜色 1 2 2" xfId="214"/>
    <cellStyle name="好 7" xfId="215"/>
    <cellStyle name="标题 3 2 4" xfId="216"/>
    <cellStyle name="60% - 强调文字颜色 1 2 2 2" xfId="217"/>
    <cellStyle name="百分比 2 3 4 2" xfId="218"/>
    <cellStyle name="60% - 强调文字颜色 1 2 3" xfId="219"/>
    <cellStyle name="60% - 强调文字颜色 1 3" xfId="220"/>
    <cellStyle name="60% - 强调文字颜色 1 3 2" xfId="221"/>
    <cellStyle name="输出 4 4" xfId="222"/>
    <cellStyle name="常规 5" xfId="223"/>
    <cellStyle name="Accent6 3 2" xfId="224"/>
    <cellStyle name="60% - 强调文字颜色 2 2" xfId="225"/>
    <cellStyle name="Accent6 - 60%" xfId="226"/>
    <cellStyle name="60% - 强调文字颜色 2 2 3" xfId="227"/>
    <cellStyle name="注释 2" xfId="228"/>
    <cellStyle name="60% - 强调文字颜色 2 3 2" xfId="229"/>
    <cellStyle name="Accent6 4 2" xfId="230"/>
    <cellStyle name="60% - 强调文字颜色 3 2" xfId="231"/>
    <cellStyle name="60% - 强调文字颜色 3 2 2" xfId="232"/>
    <cellStyle name="60% - 强调文字颜色 3 2 3" xfId="233"/>
    <cellStyle name="Accent5 - 40% 2" xfId="234"/>
    <cellStyle name="60% - 强调文字颜色 3 3" xfId="235"/>
    <cellStyle name="Accent5 - 40% 2 2" xfId="236"/>
    <cellStyle name="60% - 强调文字颜色 3 3 2" xfId="237"/>
    <cellStyle name="Accent6 5 2" xfId="238"/>
    <cellStyle name="60% - 强调文字颜色 4 2" xfId="239"/>
    <cellStyle name="60% - 强调文字颜色 4 2 2" xfId="240"/>
    <cellStyle name="常规 20" xfId="241"/>
    <cellStyle name="常规 15" xfId="242"/>
    <cellStyle name="60% - 强调文字颜色 4 3 2" xfId="243"/>
    <cellStyle name="标题 1 4 2 2" xfId="244"/>
    <cellStyle name="60% - 强调文字颜色 5 2" xfId="245"/>
    <cellStyle name="60% - 强调文字颜色 5 2 2" xfId="246"/>
    <cellStyle name="百分比 2 10" xfId="247"/>
    <cellStyle name="60% - 强调文字颜色 5 2 3" xfId="248"/>
    <cellStyle name="60% - 强调文字颜色 5 3" xfId="249"/>
    <cellStyle name="RowLevel_0" xfId="250"/>
    <cellStyle name="60% - 强调文字颜色 5 3 2" xfId="251"/>
    <cellStyle name="60% - 强调文字颜色 6 2" xfId="252"/>
    <cellStyle name="强调文字颜色 5 2 3" xfId="253"/>
    <cellStyle name="Header2" xfId="254"/>
    <cellStyle name="60% - 强调文字颜色 6 2 2" xfId="255"/>
    <cellStyle name="Header2 2" xfId="256"/>
    <cellStyle name="60% - 强调文字颜色 6 2 2 2" xfId="257"/>
    <cellStyle name="60% - 强调文字颜色 6 2 3" xfId="258"/>
    <cellStyle name="60% - 强调文字颜色 6 3" xfId="259"/>
    <cellStyle name="6mal" xfId="260"/>
    <cellStyle name="Accent4 9" xfId="261"/>
    <cellStyle name="强调文字颜色 2 2 2" xfId="262"/>
    <cellStyle name="Accent1 - 20%" xfId="263"/>
    <cellStyle name="Accent5 - 20%" xfId="264"/>
    <cellStyle name="Accent1 - 20% 2 2" xfId="265"/>
    <cellStyle name="Accent1 - 20% 3" xfId="266"/>
    <cellStyle name="标题 6 2 2" xfId="267"/>
    <cellStyle name="Accent6 9" xfId="268"/>
    <cellStyle name="Accent1 - 40%" xfId="269"/>
    <cellStyle name="Accent1 - 40% 2" xfId="270"/>
    <cellStyle name="Accent1 - 40% 2 2" xfId="271"/>
    <cellStyle name="PSHeading 3 2" xfId="272"/>
    <cellStyle name="Accent1 - 40% 3" xfId="273"/>
    <cellStyle name="Accent1 - 60%" xfId="274"/>
    <cellStyle name="标题 1 5" xfId="275"/>
    <cellStyle name="Accent1 - 60% 2" xfId="276"/>
    <cellStyle name="标题 1 6" xfId="277"/>
    <cellStyle name="Accent1 - 60% 3" xfId="278"/>
    <cellStyle name="Accent1 2" xfId="279"/>
    <cellStyle name="Date 3" xfId="280"/>
    <cellStyle name="Accent1 2 2" xfId="281"/>
    <cellStyle name="Currency [0]_!!!GO" xfId="282"/>
    <cellStyle name="Accent1 3" xfId="283"/>
    <cellStyle name="Accent1 3 2" xfId="284"/>
    <cellStyle name="Accent1 5 2" xfId="285"/>
    <cellStyle name="sstot" xfId="286"/>
    <cellStyle name="常规 2 2 3 2" xfId="287"/>
    <cellStyle name="Accent1 6" xfId="288"/>
    <cellStyle name="常规 2 2 3 3" xfId="289"/>
    <cellStyle name="Accent1 7" xfId="290"/>
    <cellStyle name="常规 2 2 3 4" xfId="291"/>
    <cellStyle name="差_1110洱源 2" xfId="292"/>
    <cellStyle name="Accent1 8" xfId="293"/>
    <cellStyle name="差_1110洱源 3" xfId="294"/>
    <cellStyle name="Accent1 9" xfId="295"/>
    <cellStyle name="强调文字颜色 5 2 2 2" xfId="296"/>
    <cellStyle name="Header1 2" xfId="297"/>
    <cellStyle name="Accent2" xfId="298"/>
    <cellStyle name="输入 2 4" xfId="299"/>
    <cellStyle name="Accent2 - 40% 2 2" xfId="300"/>
    <cellStyle name="Accent2 - 60% 2" xfId="301"/>
    <cellStyle name="Accent5 - 40% 3" xfId="302"/>
    <cellStyle name="Accent2 - 60% 2 2" xfId="303"/>
    <cellStyle name="Accent2 - 60% 3" xfId="304"/>
    <cellStyle name="Accent2 2" xfId="305"/>
    <cellStyle name="t" xfId="306"/>
    <cellStyle name="Accent2 2 2" xfId="307"/>
    <cellStyle name="Accent2 3" xfId="308"/>
    <cellStyle name="Accent2 3 2" xfId="309"/>
    <cellStyle name="Accent2 4" xfId="310"/>
    <cellStyle name="Accent2 4 2" xfId="311"/>
    <cellStyle name="百分比 2 9 2 2" xfId="312"/>
    <cellStyle name="Accent2 5 2" xfId="313"/>
    <cellStyle name="常规 2 2 11" xfId="314"/>
    <cellStyle name="百分比 2 9 3" xfId="315"/>
    <cellStyle name="Date" xfId="316"/>
    <cellStyle name="常规 2 2 4 2" xfId="317"/>
    <cellStyle name="Accent2 6" xfId="318"/>
    <cellStyle name="Accent2 7" xfId="319"/>
    <cellStyle name="Accent2 8" xfId="320"/>
    <cellStyle name="Accent2 9" xfId="321"/>
    <cellStyle name="Accent3" xfId="322"/>
    <cellStyle name="Milliers_!!!GO" xfId="323"/>
    <cellStyle name="Accent5 2" xfId="324"/>
    <cellStyle name="Accent3 - 20%" xfId="325"/>
    <cellStyle name="标题 1 3" xfId="326"/>
    <cellStyle name="常规 2 2 7" xfId="327"/>
    <cellStyle name="百分比 4 3" xfId="328"/>
    <cellStyle name="Accent5 2 2" xfId="329"/>
    <cellStyle name="Accent3 - 20% 2" xfId="330"/>
    <cellStyle name="标题 1 3 2" xfId="331"/>
    <cellStyle name="汇总 3" xfId="332"/>
    <cellStyle name="Accent5 6" xfId="333"/>
    <cellStyle name="Accent3 - 20% 2 2" xfId="334"/>
    <cellStyle name="标题 1 4" xfId="335"/>
    <cellStyle name="Accent3 - 20% 3" xfId="336"/>
    <cellStyle name="Mon閠aire [0]_!!!GO" xfId="337"/>
    <cellStyle name="Accent4 3 2" xfId="338"/>
    <cellStyle name="Accent3 - 40%" xfId="339"/>
    <cellStyle name="Accent3 - 40% 2" xfId="340"/>
    <cellStyle name="Accent3 - 40% 2 2" xfId="341"/>
    <cellStyle name="Accent4 - 60%" xfId="342"/>
    <cellStyle name="捠壿 [0.00]_Region Orders (2)" xfId="343"/>
    <cellStyle name="常规 15 2 2" xfId="344"/>
    <cellStyle name="百分比 2 6 2" xfId="345"/>
    <cellStyle name="Accent3 - 40% 3" xfId="346"/>
    <cellStyle name="Accent4 5 2" xfId="347"/>
    <cellStyle name="Accent3 - 60%" xfId="348"/>
    <cellStyle name="好_M01-1 3" xfId="349"/>
    <cellStyle name="Accent3 - 60% 2" xfId="350"/>
    <cellStyle name="编号" xfId="351"/>
    <cellStyle name="Accent3 - 60% 2 2" xfId="352"/>
    <cellStyle name="Accent3 - 60% 3" xfId="353"/>
    <cellStyle name="Accent3 2" xfId="354"/>
    <cellStyle name="comma zerodec" xfId="355"/>
    <cellStyle name="Accent3 2 2" xfId="356"/>
    <cellStyle name="Accent3 3" xfId="357"/>
    <cellStyle name="Accent3 3 2" xfId="358"/>
    <cellStyle name="Accent3 4" xfId="359"/>
    <cellStyle name="Accent3 5" xfId="360"/>
    <cellStyle name="Accent3 5 2" xfId="361"/>
    <cellStyle name="Moneda_96 Risk" xfId="362"/>
    <cellStyle name="常规 2 2 5 2" xfId="363"/>
    <cellStyle name="Accent3 6" xfId="364"/>
    <cellStyle name="Accent3 7" xfId="365"/>
    <cellStyle name="Accent3 8" xfId="366"/>
    <cellStyle name="百分比 2" xfId="367"/>
    <cellStyle name="Accent3 9" xfId="368"/>
    <cellStyle name="Accent4" xfId="369"/>
    <cellStyle name="百分比 2 2 2" xfId="370"/>
    <cellStyle name="Accent4 - 20%" xfId="371"/>
    <cellStyle name="百分比 2 2 2 2" xfId="372"/>
    <cellStyle name="Accent4 - 20% 2" xfId="373"/>
    <cellStyle name="百分比 2 2 2 2 2" xfId="374"/>
    <cellStyle name="Accent4 - 20% 2 2" xfId="375"/>
    <cellStyle name="强调 2 2" xfId="376"/>
    <cellStyle name="百分比 2 2 2 3" xfId="377"/>
    <cellStyle name="Accent4 - 20% 3" xfId="378"/>
    <cellStyle name="百分比 2 4 2" xfId="379"/>
    <cellStyle name="Accent4 - 40%" xfId="380"/>
    <cellStyle name="百分比 2 4 2 2" xfId="381"/>
    <cellStyle name="Accent6 - 40%" xfId="382"/>
    <cellStyle name="Accent4 - 40% 2" xfId="383"/>
    <cellStyle name="商品名称 4" xfId="384"/>
    <cellStyle name="Accent6 - 40% 2" xfId="385"/>
    <cellStyle name="Accent4 - 40% 2 2" xfId="386"/>
    <cellStyle name="Accent4 - 40% 3" xfId="387"/>
    <cellStyle name="Accent4 - 60% 2" xfId="388"/>
    <cellStyle name="Accent4 - 60% 2 2" xfId="389"/>
    <cellStyle name="Accent4 - 60% 3" xfId="390"/>
    <cellStyle name="PSSpacer" xfId="391"/>
    <cellStyle name="Accent6" xfId="392"/>
    <cellStyle name="Accent4 2" xfId="393"/>
    <cellStyle name="New Times Roman" xfId="394"/>
    <cellStyle name="Accent4 3" xfId="395"/>
    <cellStyle name="Accent4 4" xfId="396"/>
    <cellStyle name="Accent4 4 2" xfId="397"/>
    <cellStyle name="PSHeading 5" xfId="398"/>
    <cellStyle name="标题 1 2 2" xfId="399"/>
    <cellStyle name="常规 2 2 6 2" xfId="400"/>
    <cellStyle name="Accent4 6" xfId="401"/>
    <cellStyle name="百分比 4 2 2" xfId="402"/>
    <cellStyle name="标题 1 2 3" xfId="403"/>
    <cellStyle name="Accent4 7" xfId="404"/>
    <cellStyle name="标题 1 2 4" xfId="405"/>
    <cellStyle name="Accent4 8" xfId="406"/>
    <cellStyle name="Accent5" xfId="407"/>
    <cellStyle name="Accent5 - 20% 2" xfId="408"/>
    <cellStyle name="Accent5 - 20% 2 2" xfId="409"/>
    <cellStyle name="Input [yellow] 2 2 2" xfId="410"/>
    <cellStyle name="Accent5 - 20% 3" xfId="411"/>
    <cellStyle name="Accent5 - 40%" xfId="412"/>
    <cellStyle name="标题 2 3 3" xfId="413"/>
    <cellStyle name="Accent5 - 60%" xfId="414"/>
    <cellStyle name="Accent5 - 60% 2" xfId="415"/>
    <cellStyle name="Category" xfId="416"/>
    <cellStyle name="Accent5 3" xfId="417"/>
    <cellStyle name="标题 2 3" xfId="418"/>
    <cellStyle name="Category 2" xfId="419"/>
    <cellStyle name="Accent5 3 2" xfId="420"/>
    <cellStyle name="标题 3 3" xfId="421"/>
    <cellStyle name="Comma [0]_!!!GO" xfId="422"/>
    <cellStyle name="Accent5 4 2" xfId="423"/>
    <cellStyle name="汇总 2" xfId="424"/>
    <cellStyle name="Accent5 5" xfId="425"/>
    <cellStyle name="汇总 2 2" xfId="426"/>
    <cellStyle name="Accent5 5 2" xfId="427"/>
    <cellStyle name="标题 1 3 3" xfId="428"/>
    <cellStyle name="汇总 4" xfId="429"/>
    <cellStyle name="Accent5 7" xfId="430"/>
    <cellStyle name="标题 1 3 4" xfId="431"/>
    <cellStyle name="百分比 2 3 2 2 2" xfId="432"/>
    <cellStyle name="汇总 5" xfId="433"/>
    <cellStyle name="Accent5 8" xfId="434"/>
    <cellStyle name="Accent6 - 20%" xfId="435"/>
    <cellStyle name="Accent6 - 40% 2 2" xfId="436"/>
    <cellStyle name="ColLevel_0" xfId="437"/>
    <cellStyle name="Accent6 - 40% 3" xfId="438"/>
    <cellStyle name="Accent6 - 60% 2" xfId="439"/>
    <cellStyle name="Accent6 - 60% 3" xfId="440"/>
    <cellStyle name="标题 1 4 4" xfId="441"/>
    <cellStyle name="Accent6 8" xfId="442"/>
    <cellStyle name="百分比 2 4 3" xfId="443"/>
    <cellStyle name="Comma_!!!GO" xfId="444"/>
    <cellStyle name="分级显示列_1_Book1" xfId="445"/>
    <cellStyle name="标题 3 3 2" xfId="446"/>
    <cellStyle name="Currency_!!!GO" xfId="447"/>
    <cellStyle name="标题 2 3 4" xfId="448"/>
    <cellStyle name="Currency1" xfId="449"/>
    <cellStyle name="Date 2" xfId="450"/>
    <cellStyle name="Date 2 2" xfId="451"/>
    <cellStyle name="Dollar (zero dec)" xfId="452"/>
    <cellStyle name="标题 2 2" xfId="453"/>
    <cellStyle name="常规 2 3 6" xfId="454"/>
    <cellStyle name="百分比 5 2" xfId="455"/>
    <cellStyle name="Grey" xfId="456"/>
    <cellStyle name="强调文字颜色 5 2 2" xfId="457"/>
    <cellStyle name="Header1" xfId="458"/>
    <cellStyle name="Header2 2 2" xfId="459"/>
    <cellStyle name="Header2 3" xfId="460"/>
    <cellStyle name="千位分隔 2 4" xfId="461"/>
    <cellStyle name="Input [yellow]" xfId="462"/>
    <cellStyle name="千位分隔 2 4 2" xfId="463"/>
    <cellStyle name="Input [yellow] 2" xfId="464"/>
    <cellStyle name="Input [yellow] 2 2" xfId="465"/>
    <cellStyle name="Input [yellow] 2 3" xfId="466"/>
    <cellStyle name="Input [yellow] 3" xfId="467"/>
    <cellStyle name="Input [yellow] 3 2" xfId="468"/>
    <cellStyle name="Input Cells" xfId="469"/>
    <cellStyle name="Linked Cells" xfId="470"/>
    <cellStyle name="Millares [0]_96 Risk" xfId="471"/>
    <cellStyle name="常规 2 2 2 2" xfId="472"/>
    <cellStyle name="Millares_96 Risk" xfId="473"/>
    <cellStyle name="千位分隔 2 3 2" xfId="474"/>
    <cellStyle name="Milliers [0]_!!!GO" xfId="475"/>
    <cellStyle name="Moneda [0]_96 Risk" xfId="476"/>
    <cellStyle name="数量 3" xfId="477"/>
    <cellStyle name="标题 1 2 2 2" xfId="478"/>
    <cellStyle name="Month" xfId="479"/>
    <cellStyle name="Month 2" xfId="480"/>
    <cellStyle name="百分比 10" xfId="481"/>
    <cellStyle name="PSHeading 2" xfId="482"/>
    <cellStyle name="no dec" xfId="483"/>
    <cellStyle name="PSHeading 2 2" xfId="484"/>
    <cellStyle name="no dec 2" xfId="485"/>
    <cellStyle name="PSHeading 2 2 2" xfId="486"/>
    <cellStyle name="no dec 2 2" xfId="487"/>
    <cellStyle name="百分比 3 3 2" xfId="488"/>
    <cellStyle name="PSHeading 2 3" xfId="489"/>
    <cellStyle name="no dec 3" xfId="490"/>
    <cellStyle name="Normal" xfId="491"/>
    <cellStyle name="Normal - Style1" xfId="492"/>
    <cellStyle name="百分比 2 5 2" xfId="493"/>
    <cellStyle name="Normal_!!!GO" xfId="494"/>
    <cellStyle name="PSInt" xfId="495"/>
    <cellStyle name="per.style" xfId="496"/>
    <cellStyle name="常规 2 3 4" xfId="497"/>
    <cellStyle name="t_HVAC Equipment (3)" xfId="498"/>
    <cellStyle name="Percent [2] 2" xfId="499"/>
    <cellStyle name="Percent_!!!GO" xfId="500"/>
    <cellStyle name="百分比 8" xfId="501"/>
    <cellStyle name="Pourcentage_pldt" xfId="502"/>
    <cellStyle name="PSChar 2" xfId="503"/>
    <cellStyle name="编号 2 2" xfId="504"/>
    <cellStyle name="PSHeading 3 3" xfId="505"/>
    <cellStyle name="PSDate" xfId="506"/>
    <cellStyle name="编号 2 2 2" xfId="507"/>
    <cellStyle name="PSDate 2" xfId="508"/>
    <cellStyle name="PSDec" xfId="509"/>
    <cellStyle name="编号 4" xfId="510"/>
    <cellStyle name="常规 10" xfId="511"/>
    <cellStyle name="PSDec 2"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常规 2 3 4 2" xfId="522"/>
    <cellStyle name="t_HVAC Equipment (3) 2" xfId="523"/>
    <cellStyle name="百分比 2 11" xfId="524"/>
    <cellStyle name="千位分隔 2 2" xfId="525"/>
    <cellStyle name="百分比 2 3 5"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百分比 2 3 2 2" xfId="536"/>
    <cellStyle name="百分比 2 3 2 3" xfId="537"/>
    <cellStyle name="百分比 2 3 3" xfId="538"/>
    <cellStyle name="百分比 2 3 3 2" xfId="539"/>
    <cellStyle name="百分比 2 4" xfId="540"/>
    <cellStyle name="百分比 2 4 3 2" xfId="541"/>
    <cellStyle name="百分比 2 4 4" xfId="542"/>
    <cellStyle name="百分比 2 5" xfId="543"/>
    <cellStyle name="常规 15 2" xfId="544"/>
    <cellStyle name="百分比 2 6" xfId="545"/>
    <cellStyle name="标题 2 2 2" xfId="546"/>
    <cellStyle name="常规 15 3" xfId="547"/>
    <cellStyle name="百分比 2 7" xfId="548"/>
    <cellStyle name="标题 2 2 3" xfId="549"/>
    <cellStyle name="百分比 2 8" xfId="550"/>
    <cellStyle name="百分比 3" xfId="551"/>
    <cellStyle name="百分比 3 2" xfId="552"/>
    <cellStyle name="百分比 3 2 2" xfId="553"/>
    <cellStyle name="百分比 3 3" xfId="554"/>
    <cellStyle name="编号 2" xfId="555"/>
    <cellStyle name="百分比 3 4" xfId="556"/>
    <cellStyle name="标题 1 2" xfId="557"/>
    <cellStyle name="常规 2 2 6" xfId="558"/>
    <cellStyle name="百分比 4 2" xfId="559"/>
    <cellStyle name="标题 3 2" xfId="560"/>
    <cellStyle name="百分比 6 2" xfId="561"/>
    <cellStyle name="百分比 8 2" xfId="562"/>
    <cellStyle name="百分比 9" xfId="563"/>
    <cellStyle name="百分比 9 2" xfId="564"/>
    <cellStyle name="捠壿_Region Orders (2)" xfId="565"/>
    <cellStyle name="编号 2 3" xfId="566"/>
    <cellStyle name="编号 3" xfId="567"/>
    <cellStyle name="标题 1 3 2 2" xfId="568"/>
    <cellStyle name="标题 1 5 3" xfId="569"/>
    <cellStyle name="标题 2 4 2" xfId="570"/>
    <cellStyle name="标题 1 7" xfId="571"/>
    <cellStyle name="标题 2 3 2" xfId="572"/>
    <cellStyle name="标题 2 3 2 2" xfId="573"/>
    <cellStyle name="标题 2 4" xfId="574"/>
    <cellStyle name="标题 2 4 2 2" xfId="575"/>
    <cellStyle name="好 5 2" xfId="576"/>
    <cellStyle name="标题 3 2 2 2" xfId="577"/>
    <cellStyle name="标题 2 4 3" xfId="578"/>
    <cellStyle name="标题 2 4 4" xfId="579"/>
    <cellStyle name="标题 2 5" xfId="580"/>
    <cellStyle name="标题 2 7" xfId="581"/>
    <cellStyle name="标题 2 5 2" xfId="582"/>
    <cellStyle name="标题 2 5 3" xfId="583"/>
    <cellStyle name="标题 2 6" xfId="584"/>
    <cellStyle name="好 5" xfId="585"/>
    <cellStyle name="标题 3 2 2" xfId="586"/>
    <cellStyle name="好 6" xfId="587"/>
    <cellStyle name="标题 3 2 3" xfId="588"/>
    <cellStyle name="标题 3 3 2 2" xfId="589"/>
    <cellStyle name="标题 3 3 3" xfId="590"/>
    <cellStyle name="标题 3 3 4" xfId="591"/>
    <cellStyle name="标题 3 4" xfId="592"/>
    <cellStyle name="标题 3 4 2" xfId="593"/>
    <cellStyle name="标题 3 4 2 2" xfId="594"/>
    <cellStyle name="标题 3 4 3" xfId="595"/>
    <cellStyle name="标题 3 4 4" xfId="596"/>
    <cellStyle name="标题 3 5" xfId="597"/>
    <cellStyle name="标题 3 5 2" xfId="598"/>
    <cellStyle name="标题 3 5 3" xfId="599"/>
    <cellStyle name="标题 3 6" xfId="600"/>
    <cellStyle name="数量 2 2 2" xfId="601"/>
    <cellStyle name="标题 3 7" xfId="602"/>
    <cellStyle name="千位分隔 3" xfId="603"/>
    <cellStyle name="标题 4 2" xfId="604"/>
    <cellStyle name="千位分隔 3 2" xfId="605"/>
    <cellStyle name="标题 4 2 2" xfId="606"/>
    <cellStyle name="千位分隔 3 2 2" xfId="607"/>
    <cellStyle name="标题 4 2 2 2" xfId="608"/>
    <cellStyle name="千位分隔 3 3" xfId="609"/>
    <cellStyle name="标题 4 2 3" xfId="610"/>
    <cellStyle name="标题 4 2 4" xfId="611"/>
    <cellStyle name="千位分隔 4" xfId="612"/>
    <cellStyle name="标题 4 3" xfId="613"/>
    <cellStyle name="千位分隔 4 2" xfId="614"/>
    <cellStyle name="标题 4 3 2" xfId="615"/>
    <cellStyle name="标题 4 3 2 2" xfId="616"/>
    <cellStyle name="标题 4 3 3" xfId="617"/>
    <cellStyle name="标题 4 3 4" xfId="618"/>
    <cellStyle name="千位分隔 5" xfId="619"/>
    <cellStyle name="标题 4 4" xfId="620"/>
    <cellStyle name="千位分隔 5 2" xfId="621"/>
    <cellStyle name="标题 4 4 2" xfId="622"/>
    <cellStyle name="标题 4 4 2 2" xfId="623"/>
    <cellStyle name="标题 4 4 3" xfId="624"/>
    <cellStyle name="标题 4 4 4" xfId="625"/>
    <cellStyle name="千位分隔 6" xfId="626"/>
    <cellStyle name="标题 4 5" xfId="627"/>
    <cellStyle name="千位分隔 6 2" xfId="628"/>
    <cellStyle name="标题 4 5 2" xfId="629"/>
    <cellStyle name="标题 4 5 3" xfId="630"/>
    <cellStyle name="千位分隔 7" xfId="631"/>
    <cellStyle name="标题 4 6" xfId="632"/>
    <cellStyle name="千位分隔 8" xfId="633"/>
    <cellStyle name="标题 4 7" xfId="634"/>
    <cellStyle name="标题 5" xfId="635"/>
    <cellStyle name="标题 5 2" xfId="636"/>
    <cellStyle name="标题 5 2 2" xfId="637"/>
    <cellStyle name="标题 5 3" xfId="638"/>
    <cellStyle name="标题 5 4" xfId="639"/>
    <cellStyle name="标题 6" xfId="640"/>
    <cellStyle name="标题 6 2" xfId="641"/>
    <cellStyle name="标题 6 3" xfId="642"/>
    <cellStyle name="标题 6 4" xfId="643"/>
    <cellStyle name="标题 7" xfId="644"/>
    <cellStyle name="标题 7 2" xfId="645"/>
    <cellStyle name="标题 7 2 2" xfId="646"/>
    <cellStyle name="标题 7 3" xfId="647"/>
    <cellStyle name="标题 7 4" xfId="648"/>
    <cellStyle name="标题 8" xfId="649"/>
    <cellStyle name="常规 2 7" xfId="650"/>
    <cellStyle name="标题 8 2" xfId="651"/>
    <cellStyle name="输入 2" xfId="652"/>
    <cellStyle name="常规 2 8" xfId="653"/>
    <cellStyle name="标题 8 3" xfId="654"/>
    <cellStyle name="标题 9" xfId="655"/>
    <cellStyle name="标题1" xfId="656"/>
    <cellStyle name="标题1 2" xfId="657"/>
    <cellStyle name="标题1 2 2" xfId="658"/>
    <cellStyle name="标题1 2 2 2" xfId="659"/>
    <cellStyle name="差 5 2" xfId="660"/>
    <cellStyle name="标题1 2 3" xfId="661"/>
    <cellStyle name="标题1 3" xfId="662"/>
    <cellStyle name="标题1 3 2" xfId="663"/>
    <cellStyle name="标题1 4" xfId="664"/>
    <cellStyle name="表标题" xfId="665"/>
    <cellStyle name="表标题 2" xfId="666"/>
    <cellStyle name="部门" xfId="667"/>
    <cellStyle name="部门 2" xfId="668"/>
    <cellStyle name="部门 2 2" xfId="669"/>
    <cellStyle name="部门 2 2 2" xfId="670"/>
    <cellStyle name="部门 2 3" xfId="671"/>
    <cellStyle name="部门 3" xfId="672"/>
    <cellStyle name="部门 3 2" xfId="673"/>
    <cellStyle name="解释性文本 5" xfId="674"/>
    <cellStyle name="差 2" xfId="675"/>
    <cellStyle name="解释性文本 5 2" xfId="676"/>
    <cellStyle name="差 2 2" xfId="677"/>
    <cellStyle name="差 2 2 2" xfId="678"/>
    <cellStyle name="解释性文本 5 3" xfId="679"/>
    <cellStyle name="差 2 3" xfId="680"/>
    <cellStyle name="差 2 4" xfId="681"/>
    <cellStyle name="解释性文本 6" xfId="682"/>
    <cellStyle name="差 3" xfId="683"/>
    <cellStyle name="差 3 2" xfId="684"/>
    <cellStyle name="差 3 2 2" xfId="685"/>
    <cellStyle name="差 3 3" xfId="686"/>
    <cellStyle name="差 3 4" xfId="687"/>
    <cellStyle name="解释性文本 7" xfId="688"/>
    <cellStyle name="差 4" xfId="689"/>
    <cellStyle name="差 4 2" xfId="690"/>
    <cellStyle name="差 4 2 2" xfId="691"/>
    <cellStyle name="差 4 3" xfId="692"/>
    <cellStyle name="差 4 4" xfId="693"/>
    <cellStyle name="差 5" xfId="694"/>
    <cellStyle name="差 5 3" xfId="695"/>
    <cellStyle name="差_0502通海县 2 2" xfId="696"/>
    <cellStyle name="差 6" xfId="697"/>
    <cellStyle name="差 8" xfId="698"/>
    <cellStyle name="差_0502通海县" xfId="699"/>
    <cellStyle name="差_0502通海县 2" xfId="700"/>
    <cellStyle name="差_0502通海县 3" xfId="701"/>
    <cellStyle name="差_0605石屏" xfId="702"/>
    <cellStyle name="差_0605石屏 2" xfId="703"/>
    <cellStyle name="差_0605石屏 2 2" xfId="704"/>
    <cellStyle name="差_0605石屏 3" xfId="705"/>
    <cellStyle name="差_0605石屏县" xfId="706"/>
    <cellStyle name="差_0605石屏县 2" xfId="707"/>
    <cellStyle name="差_0605石屏县 2 2" xfId="708"/>
    <cellStyle name="差_0605石屏县 3" xfId="709"/>
    <cellStyle name="差_1110洱源" xfId="710"/>
    <cellStyle name="差_1110洱源 2 2" xfId="711"/>
    <cellStyle name="差_11大理" xfId="712"/>
    <cellStyle name="差_11大理 2" xfId="713"/>
    <cellStyle name="差_11大理 2 2" xfId="714"/>
    <cellStyle name="差_11大理 3" xfId="715"/>
    <cellStyle name="差_2007年地州资金往来对账表" xfId="716"/>
    <cellStyle name="差_2007年地州资金往来对账表 2" xfId="717"/>
    <cellStyle name="差_2007年地州资金往来对账表 2 2" xfId="718"/>
    <cellStyle name="差_2007年地州资金往来对账表 3" xfId="719"/>
    <cellStyle name="常规 28" xfId="720"/>
    <cellStyle name="差_2008年地州对账表(国库资金）" xfId="721"/>
    <cellStyle name="差_2008年地州对账表(国库资金） 2" xfId="722"/>
    <cellStyle name="适中 3" xfId="723"/>
    <cellStyle name="差_2008年地州对账表(国库资金） 2 2" xfId="724"/>
    <cellStyle name="差_2008年地州对账表(国库资金） 3" xfId="725"/>
    <cellStyle name="差_Book1" xfId="726"/>
    <cellStyle name="差_M01-1" xfId="727"/>
    <cellStyle name="昗弨_Pacific Region P&amp;L" xfId="728"/>
    <cellStyle name="差_M01-1 2" xfId="729"/>
    <cellStyle name="差_M01-1 2 2" xfId="730"/>
    <cellStyle name="差_M01-1 3" xfId="731"/>
    <cellStyle name="常规 10 2" xfId="732"/>
    <cellStyle name="常规 10 2 2" xfId="733"/>
    <cellStyle name="常规 10 2 2 2" xfId="734"/>
    <cellStyle name="汇总 6 2" xfId="735"/>
    <cellStyle name="常规 10 2 3" xfId="736"/>
    <cellStyle name="常规 10 2_报预算局：2016年云南省及省本级1-7月社保基金预算执行情况表（0823）" xfId="737"/>
    <cellStyle name="常规 10 3" xfId="738"/>
    <cellStyle name="常规 10 41" xfId="739"/>
    <cellStyle name="常规 10 41 2" xfId="740"/>
    <cellStyle name="常规 11" xfId="741"/>
    <cellStyle name="常规 11 2" xfId="742"/>
    <cellStyle name="常规 11 2 2" xfId="743"/>
    <cellStyle name="常规 11 3" xfId="744"/>
    <cellStyle name="常规 11 3 2" xfId="745"/>
    <cellStyle name="链接单元格 3 2 2" xfId="746"/>
    <cellStyle name="常规 11 4" xfId="747"/>
    <cellStyle name="好 4 2" xfId="748"/>
    <cellStyle name="常规 12" xfId="749"/>
    <cellStyle name="好 4 2 2" xfId="750"/>
    <cellStyle name="常规 12 2" xfId="751"/>
    <cellStyle name="好 4 3" xfId="752"/>
    <cellStyle name="常规 13" xfId="753"/>
    <cellStyle name="常规 13 2" xfId="754"/>
    <cellStyle name="好 4 4" xfId="755"/>
    <cellStyle name="常规 14" xfId="756"/>
    <cellStyle name="常规 14 2" xfId="757"/>
    <cellStyle name="检查单元格 2 2 2" xfId="758"/>
    <cellStyle name="常规 21" xfId="759"/>
    <cellStyle name="常规 16" xfId="760"/>
    <cellStyle name="常规 16 2" xfId="761"/>
    <cellStyle name="注释 4 2" xfId="762"/>
    <cellStyle name="常规 22" xfId="763"/>
    <cellStyle name="常规 17" xfId="764"/>
    <cellStyle name="注释 4 2 2" xfId="765"/>
    <cellStyle name="常规 17 2" xfId="766"/>
    <cellStyle name="常规 17 2 2" xfId="767"/>
    <cellStyle name="常规 17 3" xfId="768"/>
    <cellStyle name="注释 4 3" xfId="769"/>
    <cellStyle name="常规 23" xfId="770"/>
    <cellStyle name="常规 18" xfId="771"/>
    <cellStyle name="常规 5 42" xfId="772"/>
    <cellStyle name="常规 18 2" xfId="773"/>
    <cellStyle name="常规 5 42 2" xfId="774"/>
    <cellStyle name="常规 18 2 2" xfId="775"/>
    <cellStyle name="常规 18 3" xfId="776"/>
    <cellStyle name="注释 4 4" xfId="777"/>
    <cellStyle name="常规 24" xfId="778"/>
    <cellStyle name="常规 19" xfId="779"/>
    <cellStyle name="常规 19 10" xfId="780"/>
    <cellStyle name="常规 19 2" xfId="781"/>
    <cellStyle name="常规 19 2 2" xfId="782"/>
    <cellStyle name="常规 19 3" xfId="783"/>
    <cellStyle name="常规 2" xfId="784"/>
    <cellStyle name="强调文字颜色 3 3" xfId="785"/>
    <cellStyle name="常规 2 10" xfId="786"/>
    <cellStyle name="强调文字颜色 3 3 2" xfId="787"/>
    <cellStyle name="常规 2 10 2" xfId="788"/>
    <cellStyle name="常规 2 11" xfId="789"/>
    <cellStyle name="常规 2 11 2" xfId="790"/>
    <cellStyle name="常规 2 12" xfId="791"/>
    <cellStyle name="常规 2 13" xfId="792"/>
    <cellStyle name="常规 2 13 2" xfId="793"/>
    <cellStyle name="常规 2 14" xfId="794"/>
    <cellStyle name="常规 2 14 2" xfId="795"/>
    <cellStyle name="常规 2 15" xfId="796"/>
    <cellStyle name="常规 2 16" xfId="797"/>
    <cellStyle name="常规 2 2" xfId="798"/>
    <cellStyle name="常规 2 2 11 2" xfId="799"/>
    <cellStyle name="常规 2 2 2" xfId="800"/>
    <cellStyle name="常规 2 2 2 2 2" xfId="801"/>
    <cellStyle name="常规 2 2 2 2 2 2" xfId="802"/>
    <cellStyle name="常规 2 2 2 2 3" xfId="803"/>
    <cellStyle name="常规 2 2 2 3" xfId="804"/>
    <cellStyle name="常规 2 2 2 3 2" xfId="805"/>
    <cellStyle name="强调文字颜色 1 2" xfId="806"/>
    <cellStyle name="常规 2 2 2 4 2" xfId="807"/>
    <cellStyle name="常规 2 2 3" xfId="808"/>
    <cellStyle name="常规 2 2 3 2 2" xfId="809"/>
    <cellStyle name="常规 2 2 3 3 2" xfId="810"/>
    <cellStyle name="常规 2 2 4" xfId="811"/>
    <cellStyle name="常规 2 2 5" xfId="812"/>
    <cellStyle name="常规 2 3" xfId="813"/>
    <cellStyle name="常规 2 3 2" xfId="814"/>
    <cellStyle name="常规 2 3 2 2" xfId="815"/>
    <cellStyle name="常规 2 3 2 2 2" xfId="816"/>
    <cellStyle name="常规 2 3 2 2 2 2" xfId="817"/>
    <cellStyle name="常规 2 3 2 2 3" xfId="818"/>
    <cellStyle name="常规 2 3 2 3" xfId="819"/>
    <cellStyle name="常规 2 3 2 3 2" xfId="820"/>
    <cellStyle name="常规 2 3 2 4" xfId="821"/>
    <cellStyle name="常规 2 3 2 4 2" xfId="822"/>
    <cellStyle name="常规 2 3 2 5" xfId="823"/>
    <cellStyle name="常规 2 3 3" xfId="824"/>
    <cellStyle name="常规 2 3 3 2" xfId="825"/>
    <cellStyle name="常规 2 3 3 2 2" xfId="826"/>
    <cellStyle name="常规 2 3 3 3" xfId="827"/>
    <cellStyle name="常规 2 3 3 3 2" xfId="828"/>
    <cellStyle name="常规 2 3 3 4" xfId="829"/>
    <cellStyle name="常规 2 3 5" xfId="830"/>
    <cellStyle name="常规 2 3 5 2" xfId="831"/>
    <cellStyle name="常规 2 4" xfId="832"/>
    <cellStyle name="常规 2 4 2" xfId="833"/>
    <cellStyle name="常规 2 4 2 2" xfId="834"/>
    <cellStyle name="常规 2 4 2 2 2" xfId="835"/>
    <cellStyle name="输出 2 2 2" xfId="836"/>
    <cellStyle name="常规 2 4 2 3" xfId="837"/>
    <cellStyle name="常规 2 4 2 3 2" xfId="838"/>
    <cellStyle name="常规 2 4 2 4" xfId="839"/>
    <cellStyle name="常规 2 4 3" xfId="840"/>
    <cellStyle name="常规 2 4 3 2" xfId="841"/>
    <cellStyle name="常规 2 4 4" xfId="842"/>
    <cellStyle name="常规 2 4 4 2" xfId="843"/>
    <cellStyle name="常规 2 4 5" xfId="844"/>
    <cellStyle name="常规 2 5" xfId="845"/>
    <cellStyle name="常规 2 5 2" xfId="846"/>
    <cellStyle name="检查单元格 6" xfId="847"/>
    <cellStyle name="常规 2 5 2 2" xfId="848"/>
    <cellStyle name="常规 2 5 2 2 2" xfId="849"/>
    <cellStyle name="输出 3 2 2" xfId="850"/>
    <cellStyle name="检查单元格 7" xfId="851"/>
    <cellStyle name="常规 2 5 2 3" xfId="852"/>
    <cellStyle name="常规 2 5 3" xfId="853"/>
    <cellStyle name="常规 2 5 3 2" xfId="854"/>
    <cellStyle name="常规 2 5 4" xfId="855"/>
    <cellStyle name="常规 2 5 4 2" xfId="856"/>
    <cellStyle name="常规 2 5 5" xfId="857"/>
    <cellStyle name="常规 2 6" xfId="858"/>
    <cellStyle name="常规 2 6 2" xfId="859"/>
    <cellStyle name="常规 2 6 2 2" xfId="860"/>
    <cellStyle name="常规 2 6 2 2 2" xfId="861"/>
    <cellStyle name="常规 2 6 3" xfId="862"/>
    <cellStyle name="常规 2 6 3 2" xfId="863"/>
    <cellStyle name="常规 2 6 4" xfId="864"/>
    <cellStyle name="常规 2 6 4 2" xfId="865"/>
    <cellStyle name="常规 2 7 3" xfId="866"/>
    <cellStyle name="常规 2 7 3 2" xfId="867"/>
    <cellStyle name="输入 2 2" xfId="868"/>
    <cellStyle name="常规 2 8 2" xfId="869"/>
    <cellStyle name="输入 3" xfId="870"/>
    <cellStyle name="常规 2 9" xfId="871"/>
    <cellStyle name="输入 3 2" xfId="872"/>
    <cellStyle name="常规 2 9 2" xfId="873"/>
    <cellStyle name="输入 3 2 2" xfId="874"/>
    <cellStyle name="常规 2 9 2 2" xfId="875"/>
    <cellStyle name="输入 3 3" xfId="876"/>
    <cellStyle name="常规 2 9 3" xfId="877"/>
    <cellStyle name="常规 2 9 3 2" xfId="878"/>
    <cellStyle name="输入 3 4" xfId="879"/>
    <cellStyle name="好_2008年地州对账表(国库资金） 2" xfId="880"/>
    <cellStyle name="常规 2 9 4" xfId="881"/>
    <cellStyle name="常规 30" xfId="882"/>
    <cellStyle name="常规 25" xfId="883"/>
    <cellStyle name="常规 25 2" xfId="884"/>
    <cellStyle name="常规 26" xfId="885"/>
    <cellStyle name="常规 27" xfId="886"/>
    <cellStyle name="常规 29" xfId="887"/>
    <cellStyle name="输出 4 2" xfId="888"/>
    <cellStyle name="常规 3" xfId="889"/>
    <cellStyle name="输出 4 2 2" xfId="890"/>
    <cellStyle name="常规 3 2" xfId="891"/>
    <cellStyle name="常规 3 2 2" xfId="892"/>
    <cellStyle name="常规 3 2 2 2" xfId="893"/>
    <cellStyle name="常规 3 2 4" xfId="894"/>
    <cellStyle name="常规 3 2 4 2" xfId="895"/>
    <cellStyle name="常规 3 3" xfId="896"/>
    <cellStyle name="常规 3 3 2" xfId="897"/>
    <cellStyle name="常规 3 3 2 2" xfId="898"/>
    <cellStyle name="常规 3 3 2 2 2" xfId="899"/>
    <cellStyle name="常规 3 3 2 3" xfId="900"/>
    <cellStyle name="常规 3 3 3" xfId="901"/>
    <cellStyle name="常规 3 3 3 2" xfId="902"/>
    <cellStyle name="常规 3 3 4" xfId="903"/>
    <cellStyle name="常规 3 3 4 2" xfId="904"/>
    <cellStyle name="常规 3 4" xfId="905"/>
    <cellStyle name="常规 3 4 2" xfId="906"/>
    <cellStyle name="常规 3 4 2 2" xfId="907"/>
    <cellStyle name="常规 3 5" xfId="908"/>
    <cellStyle name="常规 3 5 2" xfId="909"/>
    <cellStyle name="常规 3 6" xfId="910"/>
    <cellStyle name="常规 3 6 2" xfId="911"/>
    <cellStyle name="常规 3 7" xfId="912"/>
    <cellStyle name="常规 3 8" xfId="913"/>
    <cellStyle name="常规 3_Book1" xfId="914"/>
    <cellStyle name="输出 4 3" xfId="915"/>
    <cellStyle name="常规 4" xfId="916"/>
    <cellStyle name="常规 4 2" xfId="917"/>
    <cellStyle name="常规 4 4" xfId="918"/>
    <cellStyle name="常规 4 2 2" xfId="919"/>
    <cellStyle name="常规 6 4" xfId="920"/>
    <cellStyle name="常规 4 2 2 2" xfId="921"/>
    <cellStyle name="常规 6 4 2" xfId="922"/>
    <cellStyle name="常规 4 2 2 2 2" xfId="923"/>
    <cellStyle name="常规 4 5" xfId="924"/>
    <cellStyle name="常规 4 2 3" xfId="925"/>
    <cellStyle name="常规 7 4" xfId="926"/>
    <cellStyle name="常规 4 2 3 2" xfId="927"/>
    <cellStyle name="常规 4 6" xfId="928"/>
    <cellStyle name="常规 4 2 4" xfId="929"/>
    <cellStyle name="常规 8 4" xfId="930"/>
    <cellStyle name="常规 444" xfId="931"/>
    <cellStyle name="常规 439" xfId="932"/>
    <cellStyle name="常规 4 6 2" xfId="933"/>
    <cellStyle name="常规 4 2 4 2" xfId="934"/>
    <cellStyle name="常规 4 7" xfId="935"/>
    <cellStyle name="常规 4 2 5" xfId="936"/>
    <cellStyle name="常规 4 3" xfId="937"/>
    <cellStyle name="常规 5 4" xfId="938"/>
    <cellStyle name="常规 4 3 2" xfId="939"/>
    <cellStyle name="常规 5 4 2" xfId="940"/>
    <cellStyle name="常规 4 3 2 2" xfId="941"/>
    <cellStyle name="常规 4 3 2 2 2" xfId="942"/>
    <cellStyle name="常规 4 3 2 3" xfId="943"/>
    <cellStyle name="常规 5 5" xfId="944"/>
    <cellStyle name="常规 4 3 3" xfId="945"/>
    <cellStyle name="常规 4 3 3 2" xfId="946"/>
    <cellStyle name="常规 4 3 4" xfId="947"/>
    <cellStyle name="常规 4 3 4 2" xfId="948"/>
    <cellStyle name="常规 4 3 5" xfId="949"/>
    <cellStyle name="链接单元格 3" xfId="950"/>
    <cellStyle name="常规 433" xfId="951"/>
    <cellStyle name="常规 428" xfId="952"/>
    <cellStyle name="链接单元格 4" xfId="953"/>
    <cellStyle name="常规 434" xfId="954"/>
    <cellStyle name="常规 429" xfId="955"/>
    <cellStyle name="常规 430" xfId="956"/>
    <cellStyle name="常规 431" xfId="957"/>
    <cellStyle name="链接单元格 2" xfId="958"/>
    <cellStyle name="常规 432" xfId="959"/>
    <cellStyle name="链接单元格 5" xfId="960"/>
    <cellStyle name="常规 440" xfId="961"/>
    <cellStyle name="常规 435" xfId="962"/>
    <cellStyle name="链接单元格 6" xfId="963"/>
    <cellStyle name="常规 441" xfId="964"/>
    <cellStyle name="常规 436" xfId="965"/>
    <cellStyle name="链接单元格 7" xfId="966"/>
    <cellStyle name="常规 8 2" xfId="967"/>
    <cellStyle name="常规 442" xfId="968"/>
    <cellStyle name="常规 8 3" xfId="969"/>
    <cellStyle name="常规 443" xfId="970"/>
    <cellStyle name="常规 448" xfId="971"/>
    <cellStyle name="常规 449" xfId="972"/>
    <cellStyle name="常规 450" xfId="973"/>
    <cellStyle name="常规 451" xfId="974"/>
    <cellStyle name="常规 452" xfId="975"/>
    <cellStyle name="常规 5 2" xfId="976"/>
    <cellStyle name="常规 5 2 2" xfId="977"/>
    <cellStyle name="常规 5 2 2 2" xfId="978"/>
    <cellStyle name="常规 5 2 3" xfId="979"/>
    <cellStyle name="常规 5 2 3 2" xfId="980"/>
    <cellStyle name="常规 5 2 4" xfId="981"/>
    <cellStyle name="常规 5 3" xfId="982"/>
    <cellStyle name="常规 5 3 2" xfId="983"/>
    <cellStyle name="常规 6" xfId="984"/>
    <cellStyle name="常规 6 2" xfId="985"/>
    <cellStyle name="常规 6 2 2" xfId="986"/>
    <cellStyle name="常规 6 3" xfId="987"/>
    <cellStyle name="常规 6 3 2" xfId="988"/>
    <cellStyle name="常规 6 3 2 2" xfId="989"/>
    <cellStyle name="常规 6 3 3" xfId="990"/>
    <cellStyle name="常规 7" xfId="991"/>
    <cellStyle name="常规 7 2" xfId="992"/>
    <cellStyle name="常规 7 2 2" xfId="993"/>
    <cellStyle name="常规 7 3" xfId="994"/>
    <cellStyle name="常规 7 3 2" xfId="995"/>
    <cellStyle name="常规 8" xfId="996"/>
    <cellStyle name="常规 9" xfId="997"/>
    <cellStyle name="注释 7" xfId="998"/>
    <cellStyle name="常规 9 2 2" xfId="999"/>
    <cellStyle name="常规 9 2 2 2" xfId="1000"/>
    <cellStyle name="注释 8" xfId="1001"/>
    <cellStyle name="常规 9 2 3" xfId="1002"/>
    <cellStyle name="常规 9 3" xfId="1003"/>
    <cellStyle name="常规 9 3 2" xfId="1004"/>
    <cellStyle name="常规 9 4" xfId="1005"/>
    <cellStyle name="常规 9 5" xfId="1006"/>
    <cellStyle name="常规 94" xfId="1007"/>
    <cellStyle name="常规 95" xfId="1008"/>
    <cellStyle name="常规_2004年基金预算(二稿)" xfId="1009"/>
    <cellStyle name="常规_2007年云南省向人大报送政府收支预算表格式编制过程表" xfId="1010"/>
    <cellStyle name="常规_2007年云南省向人大报送政府收支预算表格式编制过程表 2" xfId="1011"/>
    <cellStyle name="计算 2 3" xfId="1012"/>
    <cellStyle name="常规_2007年云南省向人大报送政府收支预算表格式编制过程表 2 2" xfId="1013"/>
    <cellStyle name="数量 4" xfId="1014"/>
    <cellStyle name="常规_2007年云南省向人大报送政府收支预算表格式编制过程表 2 2 2" xfId="1015"/>
    <cellStyle name="常规_exceltmp1" xfId="1016"/>
    <cellStyle name="计算 4" xfId="1017"/>
    <cellStyle name="常规_exceltmp1 2" xfId="1018"/>
    <cellStyle name="超级链接 2 2" xfId="1019"/>
    <cellStyle name="超级链接 3" xfId="1020"/>
    <cellStyle name="超链接 2" xfId="1021"/>
    <cellStyle name="超链接 2 2" xfId="1022"/>
    <cellStyle name="超链接 2 2 2" xfId="1023"/>
    <cellStyle name="超链接 3" xfId="1024"/>
    <cellStyle name="超链接 3 2" xfId="1025"/>
    <cellStyle name="超链接 4" xfId="1026"/>
    <cellStyle name="超链接 4 2" xfId="1027"/>
    <cellStyle name="分级显示行_1_Book1" xfId="1028"/>
    <cellStyle name="好 2" xfId="1029"/>
    <cellStyle name="好 2 2" xfId="1030"/>
    <cellStyle name="好 2 2 2" xfId="1031"/>
    <cellStyle name="好 3" xfId="1032"/>
    <cellStyle name="好 3 2" xfId="1033"/>
    <cellStyle name="好 4" xfId="1034"/>
    <cellStyle name="好 5 3" xfId="1035"/>
    <cellStyle name="好 8" xfId="1036"/>
    <cellStyle name="好_0502通海县" xfId="1037"/>
    <cellStyle name="好_0502通海县 2" xfId="1038"/>
    <cellStyle name="好_0502通海县 2 2" xfId="1039"/>
    <cellStyle name="好_0502通海县 3" xfId="1040"/>
    <cellStyle name="好_0605石屏" xfId="1041"/>
    <cellStyle name="好_0605石屏 2" xfId="1042"/>
    <cellStyle name="好_0605石屏 2 2" xfId="1043"/>
    <cellStyle name="好_0605石屏 3" xfId="1044"/>
    <cellStyle name="好_0605石屏县" xfId="1045"/>
    <cellStyle name="好_0605石屏县 2" xfId="1046"/>
    <cellStyle name="好_0605石屏县 3" xfId="1047"/>
    <cellStyle name="好_1110洱源" xfId="1048"/>
    <cellStyle name="解释性文本 4 3" xfId="1049"/>
    <cellStyle name="好_1110洱源 2" xfId="1050"/>
    <cellStyle name="好_1110洱源 2 2" xfId="1051"/>
    <cellStyle name="解释性文本 4 4" xfId="1052"/>
    <cellStyle name="好_1110洱源 3" xfId="1053"/>
    <cellStyle name="好_11大理" xfId="1054"/>
    <cellStyle name="好_11大理 2" xfId="1055"/>
    <cellStyle name="好_11大理 2 2" xfId="1056"/>
    <cellStyle name="好_11大理 3" xfId="1057"/>
    <cellStyle name="好_2007年地州资金往来对账表" xfId="1058"/>
    <cellStyle name="好_2007年地州资金往来对账表 2" xfId="1059"/>
    <cellStyle name="好_2007年地州资金往来对账表 2 2" xfId="1060"/>
    <cellStyle name="好_2007年地州资金往来对账表 3" xfId="1061"/>
    <cellStyle name="商品名称 2 3" xfId="1062"/>
    <cellStyle name="好_2008年地州对账表(国库资金） 2 2" xfId="1063"/>
    <cellStyle name="好_2008年地州对账表(国库资金） 3" xfId="1064"/>
    <cellStyle name="好_Book1" xfId="1065"/>
    <cellStyle name="好_Book1 2" xfId="1066"/>
    <cellStyle name="好_M01-1" xfId="1067"/>
    <cellStyle name="好_M01-1 2" xfId="1068"/>
    <cellStyle name="好_M01-1 2 2" xfId="1069"/>
    <cellStyle name="后继超级链接" xfId="1070"/>
    <cellStyle name="后继超级链接 2" xfId="1071"/>
    <cellStyle name="后继超级链接 2 2" xfId="1072"/>
    <cellStyle name="后继超级链接 3" xfId="1073"/>
    <cellStyle name="汇总 2 2 2" xfId="1074"/>
    <cellStyle name="汇总 8" xfId="1075"/>
    <cellStyle name="汇总 2 2 2 2" xfId="1076"/>
    <cellStyle name="警告文本 2 2 2" xfId="1077"/>
    <cellStyle name="汇总 2 2 3" xfId="1078"/>
    <cellStyle name="汇总 2 3" xfId="1079"/>
    <cellStyle name="汇总 2 3 2" xfId="1080"/>
    <cellStyle name="汇总 2 4" xfId="1081"/>
    <cellStyle name="汇总 2 4 2" xfId="1082"/>
    <cellStyle name="汇总 2 5" xfId="1083"/>
    <cellStyle name="汇总 3 2" xfId="1084"/>
    <cellStyle name="汇总 3 2 2" xfId="1085"/>
    <cellStyle name="汇总 3 2 2 2" xfId="1086"/>
    <cellStyle name="警告文本 3 2 2" xfId="1087"/>
    <cellStyle name="汇总 3 2 3" xfId="1088"/>
    <cellStyle name="汇总 3 3" xfId="1089"/>
    <cellStyle name="汇总 3 3 2" xfId="1090"/>
    <cellStyle name="汇总 3 4" xfId="1091"/>
    <cellStyle name="汇总 3 4 2" xfId="1092"/>
    <cellStyle name="汇总 3 5" xfId="1093"/>
    <cellStyle name="汇总 4 2" xfId="1094"/>
    <cellStyle name="汇总 4 2 2" xfId="1095"/>
    <cellStyle name="汇总 4 2 2 2" xfId="1096"/>
    <cellStyle name="警告文本 4 2 2" xfId="1097"/>
    <cellStyle name="汇总 4 2 3" xfId="1098"/>
    <cellStyle name="汇总 4 3" xfId="1099"/>
    <cellStyle name="汇总 4 3 2" xfId="1100"/>
    <cellStyle name="汇总 4 4" xfId="1101"/>
    <cellStyle name="汇总 4 4 2" xfId="1102"/>
    <cellStyle name="汇总 4 5" xfId="1103"/>
    <cellStyle name="汇总 5 2" xfId="1104"/>
    <cellStyle name="汇总 5 2 2" xfId="1105"/>
    <cellStyle name="汇总 5 3" xfId="1106"/>
    <cellStyle name="汇总 5 3 2" xfId="1107"/>
    <cellStyle name="千分位_97-917" xfId="1108"/>
    <cellStyle name="汇总 5 4" xfId="1109"/>
    <cellStyle name="汇总 7" xfId="1110"/>
    <cellStyle name="汇总 7 2" xfId="1111"/>
    <cellStyle name="汇总 8 2" xfId="1112"/>
    <cellStyle name="计算 2" xfId="1113"/>
    <cellStyle name="计算 2 2" xfId="1114"/>
    <cellStyle name="计算 2 2 2" xfId="1115"/>
    <cellStyle name="计算 2 4" xfId="1116"/>
    <cellStyle name="计算 3" xfId="1117"/>
    <cellStyle name="计算 3 2" xfId="1118"/>
    <cellStyle name="计算 3 2 2" xfId="1119"/>
    <cellStyle name="计算 3 3" xfId="1120"/>
    <cellStyle name="计算 3 4" xfId="1121"/>
    <cellStyle name="计算 4 2" xfId="1122"/>
    <cellStyle name="计算 4 2 2" xfId="1123"/>
    <cellStyle name="计算 4 3" xfId="1124"/>
    <cellStyle name="计算 4 4" xfId="1125"/>
    <cellStyle name="计算 5" xfId="1126"/>
    <cellStyle name="计算 5 2" xfId="1127"/>
    <cellStyle name="计算 5 3" xfId="1128"/>
    <cellStyle name="计算 6" xfId="1129"/>
    <cellStyle name="计算 7" xfId="1130"/>
    <cellStyle name="计算 8" xfId="1131"/>
    <cellStyle name="检查单元格 2" xfId="1132"/>
    <cellStyle name="检查单元格 2 2" xfId="1133"/>
    <cellStyle name="检查单元格 2 3" xfId="1134"/>
    <cellStyle name="检查单元格 2 4" xfId="1135"/>
    <cellStyle name="检查单元格 3" xfId="1136"/>
    <cellStyle name="检查单元格 3 2" xfId="1137"/>
    <cellStyle name="检查单元格 3 2 2" xfId="1138"/>
    <cellStyle name="检查单元格 3 3" xfId="1139"/>
    <cellStyle name="检查单元格 3 4" xfId="1140"/>
    <cellStyle name="检查单元格 4" xfId="1141"/>
    <cellStyle name="检查单元格 4 2" xfId="1142"/>
    <cellStyle name="检查单元格 4 2 2" xfId="1143"/>
    <cellStyle name="检查单元格 4 3" xfId="1144"/>
    <cellStyle name="检查单元格 4 4" xfId="1145"/>
    <cellStyle name="检查单元格 5" xfId="1146"/>
    <cellStyle name="检查单元格 5 2" xfId="1147"/>
    <cellStyle name="检查单元格 5 3" xfId="1148"/>
    <cellStyle name="检查单元格 8" xfId="1149"/>
    <cellStyle name="解释性文本 2" xfId="1150"/>
    <cellStyle name="解释性文本 2 2" xfId="1151"/>
    <cellStyle name="解释性文本 2 2 2" xfId="1152"/>
    <cellStyle name="解释性文本 2 3" xfId="1153"/>
    <cellStyle name="解释性文本 2 4" xfId="1154"/>
    <cellStyle name="解释性文本 3" xfId="1155"/>
    <cellStyle name="解释性文本 3 2" xfId="1156"/>
    <cellStyle name="解释性文本 3 2 2" xfId="1157"/>
    <cellStyle name="解释性文本 3 3" xfId="1158"/>
    <cellStyle name="解释性文本 3 4" xfId="1159"/>
    <cellStyle name="解释性文本 4" xfId="1160"/>
    <cellStyle name="解释性文本 4 2" xfId="1161"/>
    <cellStyle name="解释性文本 4 2 2" xfId="1162"/>
    <cellStyle name="借出原因" xfId="1163"/>
    <cellStyle name="借出原因 2" xfId="1164"/>
    <cellStyle name="借出原因 2 2" xfId="1165"/>
    <cellStyle name="借出原因 2 2 2" xfId="1166"/>
    <cellStyle name="借出原因 2 3" xfId="1167"/>
    <cellStyle name="借出原因 3" xfId="1168"/>
    <cellStyle name="借出原因 3 2" xfId="1169"/>
    <cellStyle name="借出原因 4" xfId="1170"/>
    <cellStyle name="警告文本 2" xfId="1171"/>
    <cellStyle name="警告文本 2 2" xfId="1172"/>
    <cellStyle name="警告文本 2 3" xfId="1173"/>
    <cellStyle name="警告文本 2 4" xfId="1174"/>
    <cellStyle name="警告文本 3" xfId="1175"/>
    <cellStyle name="警告文本 3 2" xfId="1176"/>
    <cellStyle name="警告文本 3 3" xfId="1177"/>
    <cellStyle name="警告文本 3 4" xfId="1178"/>
    <cellStyle name="警告文本 4" xfId="1179"/>
    <cellStyle name="警告文本 4 2" xfId="1180"/>
    <cellStyle name="警告文本 4 3" xfId="1181"/>
    <cellStyle name="警告文本 4 4" xfId="1182"/>
    <cellStyle name="警告文本 5" xfId="1183"/>
    <cellStyle name="警告文本 5 2" xfId="1184"/>
    <cellStyle name="警告文本 5 3" xfId="1185"/>
    <cellStyle name="警告文本 6" xfId="1186"/>
    <cellStyle name="警告文本 7" xfId="1187"/>
    <cellStyle name="链接单元格 2 2" xfId="1188"/>
    <cellStyle name="链接单元格 2 2 2" xfId="1189"/>
    <cellStyle name="链接单元格 2 3" xfId="1190"/>
    <cellStyle name="链接单元格 2 4" xfId="1191"/>
    <cellStyle name="链接单元格 3 2" xfId="1192"/>
    <cellStyle name="链接单元格 3 3" xfId="1193"/>
    <cellStyle name="链接单元格 3 4" xfId="1194"/>
    <cellStyle name="链接单元格 4 2" xfId="1195"/>
    <cellStyle name="链接单元格 4 2 2" xfId="1196"/>
    <cellStyle name="链接单元格 4 3" xfId="1197"/>
    <cellStyle name="链接单元格 4 4" xfId="1198"/>
    <cellStyle name="链接单元格 5 2" xfId="1199"/>
    <cellStyle name="链接单元格 5 3" xfId="1200"/>
    <cellStyle name="普通_97-917" xfId="1201"/>
    <cellStyle name="输入 8" xfId="1202"/>
    <cellStyle name="千分位[0]_laroux" xfId="1203"/>
    <cellStyle name="千位[0]_ 方正PC" xfId="1204"/>
    <cellStyle name="千位_ 方正PC" xfId="1205"/>
    <cellStyle name="千位分隔 11" xfId="1206"/>
    <cellStyle name="千位分隔 11 2" xfId="1207"/>
    <cellStyle name="千位分隔 2" xfId="1208"/>
    <cellStyle name="千位分隔 2 2 2" xfId="1209"/>
    <cellStyle name="千位分隔 2 3" xfId="1210"/>
    <cellStyle name="千位分隔 4 6" xfId="1211"/>
    <cellStyle name="千位分隔 4 6 2" xfId="1212"/>
    <cellStyle name="千位分隔 7 2" xfId="1213"/>
    <cellStyle name="千位分隔 8 2" xfId="1214"/>
    <cellStyle name="千位分隔 9" xfId="1215"/>
    <cellStyle name="强调 1" xfId="1216"/>
    <cellStyle name="强调 1 2" xfId="1217"/>
    <cellStyle name="强调 2" xfId="1218"/>
    <cellStyle name="强调 3" xfId="1219"/>
    <cellStyle name="强调 3 2" xfId="1220"/>
    <cellStyle name="强调文字颜色 1 2 2" xfId="1221"/>
    <cellStyle name="强调文字颜色 1 2 2 2" xfId="1222"/>
    <cellStyle name="强调文字颜色 1 2 3" xfId="1223"/>
    <cellStyle name="强调文字颜色 1 3" xfId="1224"/>
    <cellStyle name="强调文字颜色 1 3 2" xfId="1225"/>
    <cellStyle name="强调文字颜色 2 2" xfId="1226"/>
    <cellStyle name="强调文字颜色 2 2 3" xfId="1227"/>
    <cellStyle name="强调文字颜色 2 3" xfId="1228"/>
    <cellStyle name="强调文字颜色 3 2" xfId="1229"/>
    <cellStyle name="强调文字颜色 3 2 2" xfId="1230"/>
    <cellStyle name="强调文字颜色 3 2 2 2" xfId="1231"/>
    <cellStyle name="强调文字颜色 3 2 3" xfId="1232"/>
    <cellStyle name="强调文字颜色 4 2" xfId="1233"/>
    <cellStyle name="强调文字颜色 4 2 2" xfId="1234"/>
    <cellStyle name="强调文字颜色 4 2 2 2" xfId="1235"/>
    <cellStyle name="强调文字颜色 4 2 3" xfId="1236"/>
    <cellStyle name="强调文字颜色 4 3" xfId="1237"/>
    <cellStyle name="强调文字颜色 4 3 2" xfId="1238"/>
    <cellStyle name="强调文字颜色 5 2" xfId="1239"/>
    <cellStyle name="强调文字颜色 5 3" xfId="1240"/>
    <cellStyle name="强调文字颜色 5 3 2" xfId="1241"/>
    <cellStyle name="强调文字颜色 6 2" xfId="1242"/>
    <cellStyle name="强调文字颜色 6 2 2" xfId="1243"/>
    <cellStyle name="强调文字颜色 6 2 2 2" xfId="1244"/>
    <cellStyle name="强调文字颜色 6 2 3" xfId="1245"/>
    <cellStyle name="强调文字颜色 6 3" xfId="1246"/>
    <cellStyle name="强调文字颜色 6 3 2" xfId="1247"/>
    <cellStyle name="日期 2" xfId="1248"/>
    <cellStyle name="日期 2 2" xfId="1249"/>
    <cellStyle name="日期 2 2 2" xfId="1250"/>
    <cellStyle name="日期 2 3" xfId="1251"/>
    <cellStyle name="日期 3" xfId="1252"/>
    <cellStyle name="日期 3 2" xfId="1253"/>
    <cellStyle name="日期 4" xfId="1254"/>
    <cellStyle name="商品名称" xfId="1255"/>
    <cellStyle name="商品名称 2" xfId="1256"/>
    <cellStyle name="商品名称 2 2" xfId="1257"/>
    <cellStyle name="商品名称 2 2 2" xfId="1258"/>
    <cellStyle name="商品名称 3" xfId="1259"/>
    <cellStyle name="商品名称 3 2" xfId="1260"/>
    <cellStyle name="适中 2" xfId="1261"/>
    <cellStyle name="适中 2 3" xfId="1262"/>
    <cellStyle name="适中 2 4" xfId="1263"/>
    <cellStyle name="适中 3 2" xfId="1264"/>
    <cellStyle name="适中 3 2 2" xfId="1265"/>
    <cellStyle name="适中 3 3" xfId="1266"/>
    <cellStyle name="适中 3 4" xfId="1267"/>
    <cellStyle name="适中 4" xfId="1268"/>
    <cellStyle name="适中 4 2" xfId="1269"/>
    <cellStyle name="适中 4 2 2" xfId="1270"/>
    <cellStyle name="适中 4 3" xfId="1271"/>
    <cellStyle name="适中 4 4" xfId="1272"/>
    <cellStyle name="适中 5" xfId="1273"/>
    <cellStyle name="适中 5 2" xfId="1274"/>
    <cellStyle name="适中 5 3" xfId="1275"/>
    <cellStyle name="适中 6" xfId="1276"/>
    <cellStyle name="适中 7" xfId="1277"/>
    <cellStyle name="适中 8" xfId="1278"/>
    <cellStyle name="输出 2" xfId="1279"/>
    <cellStyle name="输出 2 2" xfId="1280"/>
    <cellStyle name="输出 2 3" xfId="1281"/>
    <cellStyle name="输出 2 4" xfId="1282"/>
    <cellStyle name="输出 3" xfId="1283"/>
    <cellStyle name="输出 3 2" xfId="1284"/>
    <cellStyle name="输出 3 3" xfId="1285"/>
    <cellStyle name="输出 4" xfId="1286"/>
    <cellStyle name="输出 5" xfId="1287"/>
    <cellStyle name="输出 5 2" xfId="1288"/>
    <cellStyle name="输出 5 3" xfId="1289"/>
    <cellStyle name="输出 6" xfId="1290"/>
    <cellStyle name="输出 7" xfId="1291"/>
    <cellStyle name="输出 8" xfId="1292"/>
    <cellStyle name="输入 2 2 2" xfId="1293"/>
    <cellStyle name="输入 2 3" xfId="1294"/>
    <cellStyle name="输入 4" xfId="1295"/>
    <cellStyle name="输入 4 2" xfId="1296"/>
    <cellStyle name="输入 4 2 2" xfId="1297"/>
    <cellStyle name="输入 4 3" xfId="1298"/>
    <cellStyle name="输入 4 4" xfId="1299"/>
    <cellStyle name="输入 5" xfId="1300"/>
    <cellStyle name="输入 5 2" xfId="1301"/>
    <cellStyle name="输入 5 3" xfId="1302"/>
    <cellStyle name="输入 6" xfId="1303"/>
    <cellStyle name="输入 7" xfId="1304"/>
    <cellStyle name="数量" xfId="1305"/>
    <cellStyle name="数量 2" xfId="1306"/>
    <cellStyle name="数量 2 2" xfId="1307"/>
    <cellStyle name="数量 2 3" xfId="1308"/>
    <cellStyle name="数量 3 2" xfId="1309"/>
    <cellStyle name="未定义" xfId="1310"/>
    <cellStyle name="样式 1" xfId="1311"/>
    <cellStyle name="寘嬫愗傝 [0.00]_Region Orders (2)" xfId="1312"/>
    <cellStyle name="寘嬫愗傝_Region Orders (2)" xfId="1313"/>
    <cellStyle name="注释 2 2" xfId="1314"/>
    <cellStyle name="注释 2 2 2" xfId="1315"/>
    <cellStyle name="注释 2 3" xfId="1316"/>
    <cellStyle name="注释 2 4" xfId="1317"/>
    <cellStyle name="注释 3" xfId="1318"/>
    <cellStyle name="注释 3 2" xfId="1319"/>
    <cellStyle name="注释 3 2 2" xfId="1320"/>
    <cellStyle name="注释 3 3" xfId="1321"/>
    <cellStyle name="注释 3 4" xfId="1322"/>
    <cellStyle name="注释 4" xfId="1323"/>
    <cellStyle name="注释 5" xfId="1324"/>
    <cellStyle name="注释 5 2" xfId="1325"/>
    <cellStyle name="注释 5 3" xfId="1326"/>
    <cellStyle name="注释 6" xfId="1327"/>
  </cellStyles>
  <dxfs count="5">
    <dxf>
      <font>
        <b val="0"/>
        <color indexed="9"/>
      </font>
    </dxf>
    <dxf>
      <font>
        <b val="1"/>
        <i val="0"/>
      </font>
    </dxf>
    <dxf>
      <font>
        <b val="0"/>
        <color indexed="10"/>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8" Type="http://schemas.openxmlformats.org/officeDocument/2006/relationships/sharedStrings" Target="sharedStrings.xml"/><Relationship Id="rId47" Type="http://schemas.openxmlformats.org/officeDocument/2006/relationships/styles" Target="styles.xml"/><Relationship Id="rId46" Type="http://schemas.openxmlformats.org/officeDocument/2006/relationships/theme" Target="theme/theme1.xml"/><Relationship Id="rId45" Type="http://schemas.openxmlformats.org/officeDocument/2006/relationships/externalLink" Target="externalLinks/externalLink2.xml"/><Relationship Id="rId44" Type="http://schemas.openxmlformats.org/officeDocument/2006/relationships/externalLink" Target="externalLinks/externalLink1.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
  <sheetViews>
    <sheetView showGridLines="0" showZeros="0" view="pageBreakPreview" zoomScale="88" zoomScaleNormal="90" workbookViewId="0">
      <pane ySplit="4" topLeftCell="A26" activePane="bottomLeft" state="frozen"/>
      <selection/>
      <selection pane="bottomLeft" activeCell="D42" sqref="D42"/>
    </sheetView>
  </sheetViews>
  <sheetFormatPr defaultColWidth="9" defaultRowHeight="15" outlineLevelCol="6"/>
  <cols>
    <col min="1" max="1" width="17.6272727272727" style="295" customWidth="1"/>
    <col min="2" max="2" width="50.7545454545455" style="295" customWidth="1"/>
    <col min="3" max="4" width="20.6272727272727" style="295" customWidth="1"/>
    <col min="5" max="5" width="20.6272727272727" style="581" customWidth="1"/>
    <col min="6" max="16384" width="9" style="582"/>
  </cols>
  <sheetData>
    <row r="1" ht="23" spans="2:2">
      <c r="B1" s="583" t="s">
        <v>0</v>
      </c>
    </row>
    <row r="2" ht="45" customHeight="1" spans="1:7">
      <c r="A2" s="299"/>
      <c r="B2" s="299" t="s">
        <v>1</v>
      </c>
      <c r="C2" s="299"/>
      <c r="D2" s="299"/>
      <c r="E2" s="299"/>
      <c r="F2" s="584"/>
      <c r="G2" s="585"/>
    </row>
    <row r="3" ht="18.95" customHeight="1" spans="1:6">
      <c r="A3" s="298"/>
      <c r="B3" s="586"/>
      <c r="C3" s="587"/>
      <c r="D3" s="298"/>
      <c r="E3" s="303" t="s">
        <v>2</v>
      </c>
      <c r="F3" s="584"/>
    </row>
    <row r="4" s="578" customFormat="1" ht="45" customHeight="1" spans="1:6">
      <c r="A4" s="305" t="s">
        <v>3</v>
      </c>
      <c r="B4" s="588" t="s">
        <v>4</v>
      </c>
      <c r="C4" s="307" t="s">
        <v>5</v>
      </c>
      <c r="D4" s="307" t="s">
        <v>6</v>
      </c>
      <c r="E4" s="588" t="s">
        <v>7</v>
      </c>
      <c r="F4" s="589" t="s">
        <v>8</v>
      </c>
    </row>
    <row r="5" ht="37.5" customHeight="1" spans="1:6">
      <c r="A5" s="541" t="s">
        <v>9</v>
      </c>
      <c r="B5" s="542" t="s">
        <v>10</v>
      </c>
      <c r="C5" s="389">
        <v>145579</v>
      </c>
      <c r="D5" s="389">
        <v>206779</v>
      </c>
      <c r="E5" s="359">
        <f>IF(C5&lt;&gt;0,D5/C5-1,"")</f>
        <v>0.420390303546528</v>
      </c>
      <c r="F5" s="547" t="str">
        <f t="shared" ref="F5:F37" si="0">IF(LEN(A5)=3,"是",IF(B5&lt;&gt;"",IF(SUM(C5:D5)&lt;&gt;0,"是","否"),"是"))</f>
        <v>是</v>
      </c>
    </row>
    <row r="6" ht="37.5" customHeight="1" spans="1:6">
      <c r="A6" s="395" t="s">
        <v>11</v>
      </c>
      <c r="B6" s="333" t="s">
        <v>12</v>
      </c>
      <c r="C6" s="388">
        <v>44328</v>
      </c>
      <c r="D6" s="388">
        <v>67981</v>
      </c>
      <c r="E6" s="359">
        <f>IF(C6&lt;&gt;0,D6/C6-1,"")</f>
        <v>0.533590507128677</v>
      </c>
      <c r="F6" s="547" t="str">
        <f t="shared" si="0"/>
        <v>是</v>
      </c>
    </row>
    <row r="7" ht="37.5" customHeight="1" spans="1:6">
      <c r="A7" s="395" t="s">
        <v>13</v>
      </c>
      <c r="B7" s="333" t="s">
        <v>14</v>
      </c>
      <c r="C7" s="388">
        <v>5092</v>
      </c>
      <c r="D7" s="388">
        <v>5905</v>
      </c>
      <c r="E7" s="359">
        <f t="shared" ref="E7:E16" si="1">IF(C7&lt;&gt;0,D7/C7-1,"")</f>
        <v>0.159662215239591</v>
      </c>
      <c r="F7" s="547" t="str">
        <f t="shared" si="0"/>
        <v>是</v>
      </c>
    </row>
    <row r="8" ht="37.5" customHeight="1" spans="1:6">
      <c r="A8" s="395" t="s">
        <v>15</v>
      </c>
      <c r="B8" s="333" t="s">
        <v>16</v>
      </c>
      <c r="C8" s="388">
        <v>2745</v>
      </c>
      <c r="D8" s="388">
        <v>3925</v>
      </c>
      <c r="E8" s="359">
        <f t="shared" si="1"/>
        <v>0.429872495446266</v>
      </c>
      <c r="F8" s="547" t="str">
        <f t="shared" si="0"/>
        <v>是</v>
      </c>
    </row>
    <row r="9" ht="37.5" customHeight="1" spans="1:6">
      <c r="A9" s="395" t="s">
        <v>17</v>
      </c>
      <c r="B9" s="333" t="s">
        <v>18</v>
      </c>
      <c r="C9" s="388">
        <v>641</v>
      </c>
      <c r="D9" s="388">
        <v>860</v>
      </c>
      <c r="E9" s="359">
        <f t="shared" si="1"/>
        <v>0.341653666146646</v>
      </c>
      <c r="F9" s="547" t="str">
        <f t="shared" si="0"/>
        <v>是</v>
      </c>
    </row>
    <row r="10" ht="37.5" customHeight="1" spans="1:6">
      <c r="A10" s="395" t="s">
        <v>19</v>
      </c>
      <c r="B10" s="333" t="s">
        <v>20</v>
      </c>
      <c r="C10" s="388">
        <v>25639</v>
      </c>
      <c r="D10" s="388">
        <v>29717</v>
      </c>
      <c r="E10" s="359">
        <f t="shared" si="1"/>
        <v>0.15905456531066</v>
      </c>
      <c r="F10" s="547" t="str">
        <f t="shared" si="0"/>
        <v>是</v>
      </c>
    </row>
    <row r="11" ht="37.5" customHeight="1" spans="1:6">
      <c r="A11" s="395" t="s">
        <v>21</v>
      </c>
      <c r="B11" s="333" t="s">
        <v>22</v>
      </c>
      <c r="C11" s="388">
        <v>11184</v>
      </c>
      <c r="D11" s="388">
        <v>16314</v>
      </c>
      <c r="E11" s="359">
        <f t="shared" si="1"/>
        <v>0.458690987124464</v>
      </c>
      <c r="F11" s="547" t="str">
        <f t="shared" si="0"/>
        <v>是</v>
      </c>
    </row>
    <row r="12" ht="37.5" customHeight="1" spans="1:6">
      <c r="A12" s="395" t="s">
        <v>23</v>
      </c>
      <c r="B12" s="333" t="s">
        <v>24</v>
      </c>
      <c r="C12" s="388">
        <v>3268</v>
      </c>
      <c r="D12" s="388">
        <v>4474</v>
      </c>
      <c r="E12" s="359">
        <f t="shared" si="1"/>
        <v>0.369033047735618</v>
      </c>
      <c r="F12" s="547" t="str">
        <f t="shared" si="0"/>
        <v>是</v>
      </c>
    </row>
    <row r="13" ht="37.5" customHeight="1" spans="1:6">
      <c r="A13" s="395" t="s">
        <v>25</v>
      </c>
      <c r="B13" s="333" t="s">
        <v>26</v>
      </c>
      <c r="C13" s="388">
        <v>8714</v>
      </c>
      <c r="D13" s="388">
        <v>9880</v>
      </c>
      <c r="E13" s="359">
        <f t="shared" si="1"/>
        <v>0.133807665825109</v>
      </c>
      <c r="F13" s="547" t="str">
        <f t="shared" si="0"/>
        <v>是</v>
      </c>
    </row>
    <row r="14" ht="37.5" customHeight="1" spans="1:6">
      <c r="A14" s="395" t="s">
        <v>27</v>
      </c>
      <c r="B14" s="333" t="s">
        <v>28</v>
      </c>
      <c r="C14" s="388">
        <v>8780</v>
      </c>
      <c r="D14" s="388">
        <v>19700</v>
      </c>
      <c r="E14" s="359">
        <f t="shared" si="1"/>
        <v>1.24373576309795</v>
      </c>
      <c r="F14" s="547" t="str">
        <f t="shared" si="0"/>
        <v>是</v>
      </c>
    </row>
    <row r="15" ht="37.5" customHeight="1" spans="1:6">
      <c r="A15" s="395" t="s">
        <v>29</v>
      </c>
      <c r="B15" s="333" t="s">
        <v>30</v>
      </c>
      <c r="C15" s="388">
        <v>6117</v>
      </c>
      <c r="D15" s="388">
        <v>8028</v>
      </c>
      <c r="E15" s="359">
        <f t="shared" si="1"/>
        <v>0.312408043158411</v>
      </c>
      <c r="F15" s="547" t="str">
        <f t="shared" si="0"/>
        <v>是</v>
      </c>
    </row>
    <row r="16" ht="37.5" customHeight="1" spans="1:6">
      <c r="A16" s="395" t="s">
        <v>31</v>
      </c>
      <c r="B16" s="333" t="s">
        <v>32</v>
      </c>
      <c r="C16" s="388">
        <v>510</v>
      </c>
      <c r="D16" s="388">
        <v>4800</v>
      </c>
      <c r="E16" s="359">
        <f t="shared" si="1"/>
        <v>8.41176470588235</v>
      </c>
      <c r="F16" s="547" t="str">
        <f t="shared" si="0"/>
        <v>是</v>
      </c>
    </row>
    <row r="17" ht="37.5" customHeight="1" spans="1:6">
      <c r="A17" s="395" t="s">
        <v>33</v>
      </c>
      <c r="B17" s="333" t="s">
        <v>34</v>
      </c>
      <c r="C17" s="388">
        <v>17702</v>
      </c>
      <c r="D17" s="388">
        <v>24600</v>
      </c>
      <c r="E17" s="359">
        <f t="shared" ref="E17:E23" si="2">IF(C17&lt;&gt;0,D17/C17-1,"")</f>
        <v>0.389673483222235</v>
      </c>
      <c r="F17" s="547" t="str">
        <f t="shared" si="0"/>
        <v>是</v>
      </c>
    </row>
    <row r="18" ht="37.5" customHeight="1" spans="1:6">
      <c r="A18" s="395" t="s">
        <v>35</v>
      </c>
      <c r="B18" s="333" t="s">
        <v>36</v>
      </c>
      <c r="C18" s="388">
        <v>10650</v>
      </c>
      <c r="D18" s="388">
        <v>10300</v>
      </c>
      <c r="E18" s="359">
        <f t="shared" si="2"/>
        <v>-0.0328638497652582</v>
      </c>
      <c r="F18" s="547" t="str">
        <f t="shared" si="0"/>
        <v>是</v>
      </c>
    </row>
    <row r="19" ht="37.5" customHeight="1" spans="1:6">
      <c r="A19" s="395" t="s">
        <v>37</v>
      </c>
      <c r="B19" s="333" t="s">
        <v>38</v>
      </c>
      <c r="C19" s="388">
        <v>199</v>
      </c>
      <c r="D19" s="388">
        <v>280</v>
      </c>
      <c r="E19" s="359">
        <f t="shared" si="2"/>
        <v>0.407035175879397</v>
      </c>
      <c r="F19" s="547" t="str">
        <f t="shared" si="0"/>
        <v>是</v>
      </c>
    </row>
    <row r="20" ht="37.5" customHeight="1" spans="1:6">
      <c r="A20" s="598" t="s">
        <v>39</v>
      </c>
      <c r="B20" s="333" t="s">
        <v>40</v>
      </c>
      <c r="C20" s="388">
        <v>10</v>
      </c>
      <c r="D20" s="388">
        <v>15</v>
      </c>
      <c r="E20" s="359">
        <f t="shared" si="2"/>
        <v>0.5</v>
      </c>
      <c r="F20" s="547" t="str">
        <f t="shared" si="0"/>
        <v>是</v>
      </c>
    </row>
    <row r="21" ht="37.5" customHeight="1" spans="1:6">
      <c r="A21" s="393" t="s">
        <v>41</v>
      </c>
      <c r="B21" s="542" t="s">
        <v>42</v>
      </c>
      <c r="C21" s="389">
        <v>189015</v>
      </c>
      <c r="D21" s="389">
        <v>137852</v>
      </c>
      <c r="E21" s="359">
        <f t="shared" si="2"/>
        <v>-0.270682220987752</v>
      </c>
      <c r="F21" s="547" t="str">
        <f t="shared" si="0"/>
        <v>是</v>
      </c>
    </row>
    <row r="22" ht="37.5" customHeight="1" spans="1:6">
      <c r="A22" s="590" t="s">
        <v>43</v>
      </c>
      <c r="B22" s="333" t="s">
        <v>44</v>
      </c>
      <c r="C22" s="388">
        <v>10200</v>
      </c>
      <c r="D22" s="388">
        <v>10506</v>
      </c>
      <c r="E22" s="359">
        <f t="shared" si="2"/>
        <v>0.03</v>
      </c>
      <c r="F22" s="547" t="str">
        <f t="shared" si="0"/>
        <v>是</v>
      </c>
    </row>
    <row r="23" ht="37.5" customHeight="1" spans="1:6">
      <c r="A23" s="395" t="s">
        <v>45</v>
      </c>
      <c r="B23" s="591" t="s">
        <v>46</v>
      </c>
      <c r="C23" s="388">
        <v>3341</v>
      </c>
      <c r="D23" s="388">
        <v>3441</v>
      </c>
      <c r="E23" s="359">
        <f t="shared" si="2"/>
        <v>0.0299311583358275</v>
      </c>
      <c r="F23" s="547" t="str">
        <f t="shared" si="0"/>
        <v>是</v>
      </c>
    </row>
    <row r="24" ht="37.5" customHeight="1" spans="1:6">
      <c r="A24" s="395" t="s">
        <v>47</v>
      </c>
      <c r="B24" s="333" t="s">
        <v>48</v>
      </c>
      <c r="C24" s="388">
        <v>2725</v>
      </c>
      <c r="D24" s="388">
        <v>2807</v>
      </c>
      <c r="E24" s="359">
        <f t="shared" ref="E24:E29" si="3">IF(C24&lt;&gt;0,D24/C24-1,"")</f>
        <v>0.030091743119266</v>
      </c>
      <c r="F24" s="547" t="str">
        <f t="shared" si="0"/>
        <v>是</v>
      </c>
    </row>
    <row r="25" ht="37.5" customHeight="1" spans="1:6">
      <c r="A25" s="395" t="s">
        <v>49</v>
      </c>
      <c r="B25" s="333" t="s">
        <v>50</v>
      </c>
      <c r="C25" s="388">
        <v>2</v>
      </c>
      <c r="D25" s="388">
        <v>2</v>
      </c>
      <c r="E25" s="359">
        <f t="shared" si="3"/>
        <v>0</v>
      </c>
      <c r="F25" s="547" t="str">
        <f t="shared" si="0"/>
        <v>是</v>
      </c>
    </row>
    <row r="26" ht="37.5" customHeight="1" spans="1:6">
      <c r="A26" s="395" t="s">
        <v>51</v>
      </c>
      <c r="B26" s="333" t="s">
        <v>52</v>
      </c>
      <c r="C26" s="388">
        <v>132210</v>
      </c>
      <c r="D26" s="388">
        <v>79342</v>
      </c>
      <c r="E26" s="359">
        <f t="shared" si="3"/>
        <v>-0.399878980409954</v>
      </c>
      <c r="F26" s="547" t="str">
        <f t="shared" si="0"/>
        <v>是</v>
      </c>
    </row>
    <row r="27" ht="37.5" customHeight="1" spans="1:6">
      <c r="A27" s="395" t="s">
        <v>53</v>
      </c>
      <c r="B27" s="333" t="s">
        <v>54</v>
      </c>
      <c r="C27" s="388">
        <v>18</v>
      </c>
      <c r="D27" s="388">
        <v>19</v>
      </c>
      <c r="E27" s="359">
        <f t="shared" si="3"/>
        <v>0.0555555555555556</v>
      </c>
      <c r="F27" s="547" t="str">
        <f t="shared" si="0"/>
        <v>是</v>
      </c>
    </row>
    <row r="28" ht="37.5" customHeight="1" spans="1:6">
      <c r="A28" s="395" t="s">
        <v>55</v>
      </c>
      <c r="B28" s="333" t="s">
        <v>56</v>
      </c>
      <c r="C28" s="388">
        <v>36655</v>
      </c>
      <c r="D28" s="388">
        <v>37755</v>
      </c>
      <c r="E28" s="359">
        <f t="shared" si="3"/>
        <v>0.0300095484927023</v>
      </c>
      <c r="F28" s="547" t="str">
        <f t="shared" si="0"/>
        <v>是</v>
      </c>
    </row>
    <row r="29" ht="37.5" customHeight="1" spans="1:6">
      <c r="A29" s="395" t="s">
        <v>57</v>
      </c>
      <c r="B29" s="333" t="s">
        <v>58</v>
      </c>
      <c r="C29" s="388">
        <v>3864</v>
      </c>
      <c r="D29" s="388">
        <v>3980</v>
      </c>
      <c r="E29" s="359">
        <f t="shared" si="3"/>
        <v>0.0300207039337475</v>
      </c>
      <c r="F29" s="547" t="str">
        <f t="shared" si="0"/>
        <v>是</v>
      </c>
    </row>
    <row r="30" ht="37.5" customHeight="1" spans="1:6">
      <c r="A30" s="395"/>
      <c r="B30" s="333"/>
      <c r="C30" s="388"/>
      <c r="D30" s="388"/>
      <c r="E30" s="357"/>
      <c r="F30" s="547" t="str">
        <f t="shared" si="0"/>
        <v>是</v>
      </c>
    </row>
    <row r="31" s="579" customFormat="1" ht="37.5" customHeight="1" spans="1:6">
      <c r="A31" s="592"/>
      <c r="B31" s="540" t="s">
        <v>59</v>
      </c>
      <c r="C31" s="389">
        <v>334593</v>
      </c>
      <c r="D31" s="389">
        <v>344631</v>
      </c>
      <c r="E31" s="357">
        <v>0.03</v>
      </c>
      <c r="F31" s="547" t="str">
        <f t="shared" si="0"/>
        <v>是</v>
      </c>
    </row>
    <row r="32" ht="37.5" customHeight="1" spans="1:6">
      <c r="A32" s="393">
        <v>105</v>
      </c>
      <c r="B32" s="330" t="s">
        <v>60</v>
      </c>
      <c r="C32" s="389"/>
      <c r="D32" s="389"/>
      <c r="E32" s="593"/>
      <c r="F32" s="547" t="str">
        <f t="shared" si="0"/>
        <v>是</v>
      </c>
    </row>
    <row r="33" ht="37.5" customHeight="1" spans="1:6">
      <c r="A33" s="541">
        <v>110</v>
      </c>
      <c r="B33" s="542" t="s">
        <v>61</v>
      </c>
      <c r="C33" s="389">
        <v>385849</v>
      </c>
      <c r="D33" s="389">
        <v>306154</v>
      </c>
      <c r="E33" s="392"/>
      <c r="F33" s="547" t="str">
        <f t="shared" si="0"/>
        <v>是</v>
      </c>
    </row>
    <row r="34" ht="37.5" customHeight="1" spans="1:6">
      <c r="A34" s="395">
        <v>11001</v>
      </c>
      <c r="B34" s="333" t="s">
        <v>62</v>
      </c>
      <c r="C34" s="388">
        <v>18669</v>
      </c>
      <c r="D34" s="388">
        <v>18669</v>
      </c>
      <c r="E34" s="397"/>
      <c r="F34" s="547" t="str">
        <f t="shared" si="0"/>
        <v>是</v>
      </c>
    </row>
    <row r="35" ht="37.5" customHeight="1" spans="1:7">
      <c r="A35" s="395"/>
      <c r="B35" s="333" t="s">
        <v>63</v>
      </c>
      <c r="C35" s="388">
        <v>245296</v>
      </c>
      <c r="D35" s="388">
        <v>238494</v>
      </c>
      <c r="E35" s="397"/>
      <c r="F35" s="547" t="str">
        <f t="shared" si="0"/>
        <v>是</v>
      </c>
      <c r="G35" s="543"/>
    </row>
    <row r="36" ht="37.5" customHeight="1" spans="1:6">
      <c r="A36" s="395">
        <v>11008</v>
      </c>
      <c r="B36" s="333" t="s">
        <v>64</v>
      </c>
      <c r="C36" s="388">
        <v>8477</v>
      </c>
      <c r="D36" s="388">
        <v>4732</v>
      </c>
      <c r="E36" s="397"/>
      <c r="F36" s="547" t="str">
        <f t="shared" si="0"/>
        <v>是</v>
      </c>
    </row>
    <row r="37" ht="37.5" customHeight="1" spans="1:6">
      <c r="A37" s="395">
        <v>11009</v>
      </c>
      <c r="B37" s="333" t="s">
        <v>65</v>
      </c>
      <c r="C37" s="388">
        <v>12298</v>
      </c>
      <c r="D37" s="388">
        <v>17158</v>
      </c>
      <c r="E37" s="397"/>
      <c r="F37" s="547" t="str">
        <f t="shared" si="0"/>
        <v>是</v>
      </c>
    </row>
    <row r="38" customFormat="1" ht="37.5" customHeight="1" spans="1:7">
      <c r="A38" s="556">
        <v>10011</v>
      </c>
      <c r="B38" s="545" t="s">
        <v>66</v>
      </c>
      <c r="C38" s="388">
        <v>34970</v>
      </c>
      <c r="D38" s="388">
        <v>27101</v>
      </c>
      <c r="E38" s="397"/>
      <c r="F38" s="547"/>
      <c r="G38" s="171"/>
    </row>
    <row r="39" s="580" customFormat="1" ht="37.5" customHeight="1" spans="1:6">
      <c r="A39" s="594">
        <v>11013</v>
      </c>
      <c r="B39" s="339" t="s">
        <v>67</v>
      </c>
      <c r="C39" s="388"/>
      <c r="D39" s="388"/>
      <c r="E39" s="552"/>
      <c r="F39" s="547" t="str">
        <f>IF(LEN(A39)=3,"是",IF(B39&lt;&gt;"",IF(SUM(C39:D39)&lt;&gt;0,"是","否"),"是"))</f>
        <v>否</v>
      </c>
    </row>
    <row r="40" s="580" customFormat="1" ht="37.5" customHeight="1" spans="1:6">
      <c r="A40" s="594">
        <v>11015</v>
      </c>
      <c r="B40" s="339" t="s">
        <v>68</v>
      </c>
      <c r="C40" s="388">
        <v>66139</v>
      </c>
      <c r="D40" s="388"/>
      <c r="E40" s="552"/>
      <c r="F40" s="547" t="str">
        <f>IF(LEN(A40)=3,"是",IF(B40&lt;&gt;"",IF(SUM(C40:D40)&lt;&gt;0,"是","否"),"是"))</f>
        <v>是</v>
      </c>
    </row>
    <row r="41" ht="37.5" customHeight="1" spans="1:6">
      <c r="A41" s="595"/>
      <c r="B41" s="596" t="s">
        <v>69</v>
      </c>
      <c r="C41" s="389">
        <v>720443</v>
      </c>
      <c r="D41" s="389">
        <v>650788</v>
      </c>
      <c r="E41" s="593"/>
      <c r="F41" s="547" t="str">
        <f>IF(LEN(A41)=3,"是",IF(B41&lt;&gt;"",IF(SUM(C41:D41)&lt;&gt;0,"是","否"),"是"))</f>
        <v>是</v>
      </c>
    </row>
    <row r="42" spans="3:4">
      <c r="C42" s="597"/>
      <c r="D42" s="597"/>
    </row>
    <row r="43" spans="4:4">
      <c r="D43" s="597"/>
    </row>
    <row r="44" spans="3:4">
      <c r="C44" s="597"/>
      <c r="D44" s="597"/>
    </row>
    <row r="45" spans="4:4">
      <c r="D45" s="597"/>
    </row>
    <row r="46" spans="3:4">
      <c r="C46" s="597"/>
      <c r="D46" s="597"/>
    </row>
    <row r="47" spans="3:4">
      <c r="C47" s="597"/>
      <c r="D47" s="597"/>
    </row>
    <row r="48" spans="4:4">
      <c r="D48" s="597"/>
    </row>
    <row r="49" spans="3:4">
      <c r="C49" s="597"/>
      <c r="D49" s="597"/>
    </row>
    <row r="50" spans="3:4">
      <c r="C50" s="597"/>
      <c r="D50" s="597"/>
    </row>
    <row r="51" spans="3:4">
      <c r="C51" s="597"/>
      <c r="D51" s="597"/>
    </row>
    <row r="52" spans="3:4">
      <c r="C52" s="597"/>
      <c r="D52" s="597"/>
    </row>
    <row r="53" spans="4:4">
      <c r="D53" s="597"/>
    </row>
    <row r="54" spans="3:4">
      <c r="C54" s="597"/>
      <c r="D54" s="597"/>
    </row>
  </sheetData>
  <autoFilter ref="A4:F41">
    <extLst/>
  </autoFilter>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E32">
    <cfRule type="cellIs" dxfId="2" priority="59" stopIfTrue="1" operator="lessThan">
      <formula>0</formula>
    </cfRule>
    <cfRule type="cellIs" dxfId="0" priority="60" stopIfTrue="1" operator="greaterThan">
      <formula>5</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9:B41">
    <cfRule type="expression" dxfId="1" priority="7" stopIfTrue="1">
      <formula>"len($A:$A)=3"</formula>
    </cfRule>
    <cfRule type="expression" dxfId="1" priority="8" stopIfTrue="1">
      <formula>"len($A:$A)=3"</formula>
    </cfRule>
  </conditionalFormatting>
  <conditionalFormatting sqref="C5:C30">
    <cfRule type="expression" dxfId="1" priority="30" stopIfTrue="1">
      <formula>"len($A:$A)=3"</formula>
    </cfRule>
  </conditionalFormatting>
  <conditionalFormatting sqref="C5:C7">
    <cfRule type="expression" dxfId="1" priority="33"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8">
    <cfRule type="expression" dxfId="1" priority="25" stopIfTrue="1">
      <formula>"len($A:$A)=3"</formula>
    </cfRule>
  </conditionalFormatting>
  <conditionalFormatting sqref="D5:D30">
    <cfRule type="expression" dxfId="1" priority="19" stopIfTrue="1">
      <formula>"len($A:$A)=3"</formula>
    </cfRule>
  </conditionalFormatting>
  <conditionalFormatting sqref="D5: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8">
    <cfRule type="expression" dxfId="1" priority="14" stopIfTrue="1">
      <formula>"len($A:$A)=3"</formula>
    </cfRule>
  </conditionalFormatting>
  <conditionalFormatting sqref="D39:D41">
    <cfRule type="expression" dxfId="1" priority="24" stopIfTrue="1">
      <formula>"len($A:$A)=3"</formula>
    </cfRule>
  </conditionalFormatting>
  <conditionalFormatting sqref="D40:D41">
    <cfRule type="expression" dxfId="1" priority="21" stopIfTrue="1">
      <formula>"len($A:$A)=3"</formula>
    </cfRule>
  </conditionalFormatting>
  <conditionalFormatting sqref="F5:F41">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32 B41">
    <cfRule type="expression" dxfId="1" priority="58" stopIfTrue="1">
      <formula>"len($A:$A)=3"</formula>
    </cfRule>
  </conditionalFormatting>
  <conditionalFormatting sqref="C32 C33:D35">
    <cfRule type="expression" dxfId="1" priority="34" stopIfTrue="1">
      <formula>"len($A:$A)=3"</formula>
    </cfRule>
  </conditionalFormatting>
  <conditionalFormatting sqref="D32 D34:D35">
    <cfRule type="expression" dxfId="1" priority="23" stopIfTrue="1">
      <formula>"len($A:$A)=3"</formula>
    </cfRule>
  </conditionalFormatting>
  <conditionalFormatting sqref="A33:B35 B40:B41">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A36:D36 B41">
    <cfRule type="expression" dxfId="1" priority="56" stopIfTrue="1">
      <formula>"len($A:$A)=3"</formula>
    </cfRule>
  </conditionalFormatting>
  <conditionalFormatting sqref="A36:B38">
    <cfRule type="expression" dxfId="1" priority="9" stopIfTrue="1">
      <formula>"len($A:$A)=3"</formula>
    </cfRule>
  </conditionalFormatting>
  <conditionalFormatting sqref="C39:C41 D41">
    <cfRule type="expression" dxfId="1" priority="35" stopIfTrue="1">
      <formula>"len($A:$A)=3"</formula>
    </cfRule>
  </conditionalFormatting>
  <conditionalFormatting sqref="C40:C41 D41">
    <cfRule type="expression" dxfId="1" priority="32"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showGridLines="0" showZeros="0" view="pageBreakPreview" zoomScaleNormal="100" workbookViewId="0">
      <selection activeCell="A1" sqref="A1:D1"/>
    </sheetView>
  </sheetViews>
  <sheetFormatPr defaultColWidth="9" defaultRowHeight="14" outlineLevelCol="4"/>
  <cols>
    <col min="1" max="1" width="69.6272727272727" style="275" customWidth="1"/>
    <col min="2" max="2" width="45.6272727272727" customWidth="1"/>
    <col min="3" max="4" width="16.6272727272727" hidden="1" customWidth="1"/>
  </cols>
  <sheetData>
    <row r="1" s="274" customFormat="1" ht="45" customHeight="1" spans="1:4">
      <c r="A1" s="423" t="s">
        <v>2480</v>
      </c>
      <c r="B1" s="423"/>
      <c r="C1" s="423"/>
      <c r="D1" s="423"/>
    </row>
    <row r="2" ht="20.1" customHeight="1" spans="1:4">
      <c r="A2" s="278"/>
      <c r="B2" s="413" t="s">
        <v>2</v>
      </c>
      <c r="C2" s="424"/>
      <c r="D2" s="424" t="s">
        <v>2</v>
      </c>
    </row>
    <row r="3" ht="45" customHeight="1" spans="1:5">
      <c r="A3" s="168" t="s">
        <v>2481</v>
      </c>
      <c r="B3" s="93" t="s">
        <v>6</v>
      </c>
      <c r="C3" s="425" t="s">
        <v>2482</v>
      </c>
      <c r="D3" s="93" t="s">
        <v>2483</v>
      </c>
      <c r="E3" s="426" t="s">
        <v>8</v>
      </c>
    </row>
    <row r="4" ht="36" customHeight="1" spans="1:5">
      <c r="A4" s="427" t="s">
        <v>2484</v>
      </c>
      <c r="B4" s="206"/>
      <c r="C4" s="428">
        <f>SUM(C5:C5)</f>
        <v>0</v>
      </c>
      <c r="D4" s="429">
        <f>SUM(D5:D5)</f>
        <v>0</v>
      </c>
      <c r="E4" s="287" t="str">
        <f>IF(A4&lt;&gt;"",IF(SUM(B4:D4)&lt;&gt;0,"是","否"),"是")</f>
        <v>否</v>
      </c>
    </row>
    <row r="5" ht="36" customHeight="1" spans="1:5">
      <c r="A5" s="430"/>
      <c r="B5" s="224"/>
      <c r="C5" s="431"/>
      <c r="D5" s="432"/>
      <c r="E5" s="287" t="str">
        <f>IF(A5&lt;&gt;"",IF(SUM(B5:D5)&lt;&gt;0,"是","否"),"是")</f>
        <v>是</v>
      </c>
    </row>
    <row r="6" ht="36" customHeight="1" spans="1:5">
      <c r="A6" s="427" t="s">
        <v>2485</v>
      </c>
      <c r="B6" s="224"/>
      <c r="C6" s="431">
        <v>64164</v>
      </c>
      <c r="D6" s="432"/>
      <c r="E6" s="287" t="str">
        <f>IF(A6&lt;&gt;"",IF(SUM(B6:D6)&lt;&gt;0,"是","否"),"是")</f>
        <v>是</v>
      </c>
    </row>
    <row r="7" ht="36" customHeight="1" spans="1:5">
      <c r="A7" s="430"/>
      <c r="B7" s="206"/>
      <c r="C7" s="431"/>
      <c r="D7" s="432"/>
      <c r="E7" s="287"/>
    </row>
    <row r="8" ht="36" customHeight="1" spans="1:5">
      <c r="A8" s="427" t="s">
        <v>2486</v>
      </c>
      <c r="B8" s="224"/>
      <c r="C8" s="431">
        <v>2293</v>
      </c>
      <c r="D8" s="432"/>
      <c r="E8" s="287" t="str">
        <f>IF(A8&lt;&gt;"",IF(SUM(B8:D8)&lt;&gt;0,"是","否"),"是")</f>
        <v>是</v>
      </c>
    </row>
    <row r="9" ht="36" customHeight="1" spans="1:5">
      <c r="A9" s="430"/>
      <c r="B9" s="224"/>
      <c r="C9" s="431"/>
      <c r="D9" s="432"/>
      <c r="E9" s="287"/>
    </row>
    <row r="10" ht="36" customHeight="1" spans="1:5">
      <c r="A10" s="427" t="s">
        <v>2487</v>
      </c>
      <c r="B10" s="224"/>
      <c r="C10" s="431">
        <v>9600</v>
      </c>
      <c r="D10" s="432"/>
      <c r="E10" s="287" t="str">
        <f>IF(A10&lt;&gt;"",IF(SUM(B10:D10)&lt;&gt;0,"是","否"),"是")</f>
        <v>是</v>
      </c>
    </row>
    <row r="11" ht="36" customHeight="1" spans="1:5">
      <c r="A11" s="430"/>
      <c r="B11" s="224"/>
      <c r="C11" s="431"/>
      <c r="D11" s="432"/>
      <c r="E11" s="287"/>
    </row>
    <row r="12" ht="36" customHeight="1" spans="1:5">
      <c r="A12" s="427" t="s">
        <v>2488</v>
      </c>
      <c r="B12" s="224"/>
      <c r="C12" s="431">
        <v>280</v>
      </c>
      <c r="D12" s="432"/>
      <c r="E12" s="287" t="str">
        <f>IF(A12&lt;&gt;"",IF(SUM(B12:D12)&lt;&gt;0,"是","否"),"是")</f>
        <v>是</v>
      </c>
    </row>
    <row r="13" ht="36" customHeight="1" spans="1:5">
      <c r="A13" s="430"/>
      <c r="B13" s="224"/>
      <c r="C13" s="431"/>
      <c r="D13" s="432"/>
      <c r="E13" s="287"/>
    </row>
    <row r="14" ht="36" customHeight="1" spans="1:5">
      <c r="A14" s="427" t="s">
        <v>2489</v>
      </c>
      <c r="B14" s="224"/>
      <c r="C14" s="431">
        <v>83870</v>
      </c>
      <c r="D14" s="432"/>
      <c r="E14" s="287" t="str">
        <f>IF(A14&lt;&gt;"",IF(SUM(B14:D14)&lt;&gt;0,"是","否"),"是")</f>
        <v>是</v>
      </c>
    </row>
    <row r="15" ht="36" customHeight="1" spans="1:5">
      <c r="A15" s="430"/>
      <c r="B15" s="224"/>
      <c r="C15" s="431"/>
      <c r="D15" s="432"/>
      <c r="E15" s="287"/>
    </row>
    <row r="16" ht="36" customHeight="1" spans="1:5">
      <c r="A16" s="427" t="s">
        <v>2490</v>
      </c>
      <c r="B16" s="224"/>
      <c r="C16" s="431">
        <v>413</v>
      </c>
      <c r="D16" s="432"/>
      <c r="E16" s="287" t="str">
        <f>IF(A16&lt;&gt;"",IF(SUM(B16:D16)&lt;&gt;0,"是","否"),"是")</f>
        <v>是</v>
      </c>
    </row>
    <row r="17" ht="36" customHeight="1" spans="1:5">
      <c r="A17" s="430"/>
      <c r="B17" s="224"/>
      <c r="C17" s="431"/>
      <c r="D17" s="432"/>
      <c r="E17" s="287"/>
    </row>
    <row r="18" ht="36" customHeight="1" spans="1:5">
      <c r="A18" s="427" t="s">
        <v>2491</v>
      </c>
      <c r="B18" s="224"/>
      <c r="C18" s="431">
        <v>60</v>
      </c>
      <c r="D18" s="432"/>
      <c r="E18" s="287" t="str">
        <f>IF(A18&lt;&gt;"",IF(SUM(B18:D18)&lt;&gt;0,"是","否"),"是")</f>
        <v>是</v>
      </c>
    </row>
    <row r="19" ht="36" customHeight="1" spans="1:5">
      <c r="A19" s="430"/>
      <c r="B19" s="224"/>
      <c r="C19" s="431"/>
      <c r="D19" s="432"/>
      <c r="E19" s="287"/>
    </row>
    <row r="20" ht="36" customHeight="1" spans="1:5">
      <c r="A20" s="427" t="s">
        <v>2492</v>
      </c>
      <c r="B20" s="224"/>
      <c r="C20" s="431">
        <v>4418</v>
      </c>
      <c r="D20" s="432"/>
      <c r="E20" s="287" t="str">
        <f>IF(A20&lt;&gt;"",IF(SUM(B20:D20)&lt;&gt;0,"是","否"),"是")</f>
        <v>是</v>
      </c>
    </row>
    <row r="21" ht="36" customHeight="1" spans="1:5">
      <c r="A21" s="430"/>
      <c r="B21" s="224"/>
      <c r="C21" s="428"/>
      <c r="D21" s="429"/>
      <c r="E21" s="287"/>
    </row>
    <row r="22" ht="36" customHeight="1" spans="1:5">
      <c r="A22" s="427" t="s">
        <v>2493</v>
      </c>
      <c r="B22" s="224"/>
      <c r="C22" s="431"/>
      <c r="D22" s="432"/>
      <c r="E22" s="287" t="str">
        <f>IF(A22&lt;&gt;"",IF(SUM(B22:D22)&lt;&gt;0,"是","否"),"是")</f>
        <v>否</v>
      </c>
    </row>
    <row r="23" ht="36" customHeight="1" spans="1:5">
      <c r="A23" s="430"/>
      <c r="B23" s="224"/>
      <c r="C23" s="431"/>
      <c r="D23" s="432"/>
      <c r="E23" s="287"/>
    </row>
    <row r="24" ht="36" customHeight="1" spans="1:5">
      <c r="A24" s="427" t="s">
        <v>2494</v>
      </c>
      <c r="B24" s="224"/>
      <c r="C24" s="431"/>
      <c r="D24" s="432"/>
      <c r="E24" s="287" t="str">
        <f>IF(A24&lt;&gt;"",IF(SUM(B24:D24)&lt;&gt;0,"是","否"),"是")</f>
        <v>否</v>
      </c>
    </row>
    <row r="25" ht="36" customHeight="1" spans="1:5">
      <c r="A25" s="430"/>
      <c r="B25" s="224"/>
      <c r="C25" s="431"/>
      <c r="D25" s="432"/>
      <c r="E25" s="287"/>
    </row>
    <row r="26" ht="36" customHeight="1" spans="1:5">
      <c r="A26" s="427" t="s">
        <v>2495</v>
      </c>
      <c r="B26" s="224"/>
      <c r="C26" s="431"/>
      <c r="D26" s="432">
        <v>5000</v>
      </c>
      <c r="E26" s="287" t="str">
        <f>IF(A26&lt;&gt;"",IF(SUM(B26:D26)&lt;&gt;0,"是","否"),"是")</f>
        <v>是</v>
      </c>
    </row>
    <row r="27" ht="36" customHeight="1" spans="1:5">
      <c r="A27" s="430"/>
      <c r="B27" s="224"/>
      <c r="C27" s="431"/>
      <c r="D27" s="432"/>
      <c r="E27" s="287"/>
    </row>
    <row r="28" ht="36" customHeight="1" spans="1:5">
      <c r="A28" s="427" t="s">
        <v>2496</v>
      </c>
      <c r="B28" s="224"/>
      <c r="C28" s="431">
        <v>3800</v>
      </c>
      <c r="D28" s="432"/>
      <c r="E28" s="287" t="str">
        <f>IF(A28&lt;&gt;"",IF(SUM(B28:D28)&lt;&gt;0,"是","否"),"是")</f>
        <v>是</v>
      </c>
    </row>
    <row r="29" ht="36" customHeight="1" spans="1:5">
      <c r="A29" s="430"/>
      <c r="B29" s="224"/>
      <c r="C29" s="431"/>
      <c r="D29" s="432"/>
      <c r="E29" s="287"/>
    </row>
    <row r="30" ht="36" customHeight="1" spans="1:5">
      <c r="A30" s="427" t="s">
        <v>2497</v>
      </c>
      <c r="B30" s="224"/>
      <c r="C30" s="431">
        <v>1257</v>
      </c>
      <c r="D30" s="432"/>
      <c r="E30" s="287" t="str">
        <f>IF(A30&lt;&gt;"",IF(SUM(B30:D30)&lt;&gt;0,"是","否"),"是")</f>
        <v>是</v>
      </c>
    </row>
    <row r="31" ht="36" customHeight="1" spans="1:5">
      <c r="A31" s="430"/>
      <c r="B31" s="224"/>
      <c r="C31" s="431"/>
      <c r="D31" s="432"/>
      <c r="E31" s="287"/>
    </row>
    <row r="32" ht="36" customHeight="1" spans="1:5">
      <c r="A32" s="427" t="s">
        <v>2498</v>
      </c>
      <c r="B32" s="224"/>
      <c r="C32" s="431">
        <v>2163</v>
      </c>
      <c r="D32" s="432"/>
      <c r="E32" s="287" t="str">
        <f>IF(A32&lt;&gt;"",IF(SUM(B32:D32)&lt;&gt;0,"是","否"),"是")</f>
        <v>是</v>
      </c>
    </row>
    <row r="33" ht="36" customHeight="1" spans="1:5">
      <c r="A33" s="430"/>
      <c r="B33" s="224"/>
      <c r="C33" s="431"/>
      <c r="D33" s="432"/>
      <c r="E33" s="287"/>
    </row>
    <row r="34" ht="36" customHeight="1" spans="1:5">
      <c r="A34" s="427" t="s">
        <v>2499</v>
      </c>
      <c r="B34" s="224"/>
      <c r="E34" s="287" t="str">
        <f>IF(A34&lt;&gt;"",IF(SUM(B34:D34)&lt;&gt;0,"是","否"),"是")</f>
        <v>否</v>
      </c>
    </row>
    <row r="35" ht="36" customHeight="1" spans="1:5">
      <c r="A35" s="430"/>
      <c r="B35" s="224"/>
      <c r="E35" s="287"/>
    </row>
    <row r="36" ht="36" customHeight="1" spans="1:5">
      <c r="A36" s="427" t="s">
        <v>2500</v>
      </c>
      <c r="B36" s="224"/>
      <c r="E36" s="287" t="str">
        <f>IF(A36&lt;&gt;"",IF(SUM(B36:D36)&lt;&gt;0,"是","否"),"是")</f>
        <v>否</v>
      </c>
    </row>
    <row r="37" ht="36" customHeight="1" spans="1:5">
      <c r="A37" s="430"/>
      <c r="B37" s="224"/>
      <c r="E37" s="287"/>
    </row>
    <row r="38" ht="36" customHeight="1" spans="1:5">
      <c r="A38" s="427" t="s">
        <v>2501</v>
      </c>
      <c r="B38" s="224"/>
      <c r="E38" s="287" t="str">
        <f>IF(A38&lt;&gt;"",IF(SUM(B38:D38)&lt;&gt;0,"是","否"),"是")</f>
        <v>否</v>
      </c>
    </row>
    <row r="39" ht="36" customHeight="1" spans="1:5">
      <c r="A39" s="430"/>
      <c r="B39" s="224"/>
      <c r="E39" s="287"/>
    </row>
    <row r="40" ht="36" customHeight="1" spans="1:5">
      <c r="A40" s="427" t="s">
        <v>2502</v>
      </c>
      <c r="B40" s="224"/>
      <c r="E40" s="287" t="str">
        <f>IF(A40&lt;&gt;"",IF(SUM(B40:D40)&lt;&gt;0,"是","否"),"是")</f>
        <v>否</v>
      </c>
    </row>
    <row r="41" ht="36" customHeight="1" spans="1:5">
      <c r="A41" s="433" t="s">
        <v>2503</v>
      </c>
      <c r="B41" s="224"/>
      <c r="E41" s="287"/>
    </row>
    <row r="42" ht="36" customHeight="1" spans="1:5">
      <c r="A42" s="434" t="s">
        <v>2504</v>
      </c>
      <c r="B42" s="224"/>
      <c r="E42" s="287" t="str">
        <f>IF(A42&lt;&gt;"",IF(SUM(B42:D42)&lt;&gt;0,"是","否"),"是")</f>
        <v>否</v>
      </c>
    </row>
  </sheetData>
  <autoFilter ref="A3:E42">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showGridLines="0" showZeros="0" view="pageBreakPreview" zoomScaleNormal="85" workbookViewId="0">
      <selection activeCell="A5" sqref="A5"/>
    </sheetView>
  </sheetViews>
  <sheetFormatPr defaultColWidth="9" defaultRowHeight="15" outlineLevelCol="5"/>
  <cols>
    <col min="1" max="1" width="43.6272727272727" style="156" customWidth="1"/>
    <col min="2" max="2" width="20.6272727272727" style="157" customWidth="1"/>
    <col min="3" max="3" width="20.6272727272727" style="156" customWidth="1"/>
    <col min="4" max="4" width="20" style="346" customWidth="1"/>
    <col min="5" max="5" width="12.6272727272727" style="156" customWidth="1"/>
    <col min="6" max="16384" width="9" style="156"/>
  </cols>
  <sheetData>
    <row r="1" ht="45" customHeight="1" spans="1:4">
      <c r="A1" s="159" t="s">
        <v>2505</v>
      </c>
      <c r="B1" s="159"/>
      <c r="C1" s="159"/>
      <c r="D1" s="159"/>
    </row>
    <row r="2" ht="20.1" customHeight="1" spans="1:4">
      <c r="A2" s="160"/>
      <c r="B2" s="160"/>
      <c r="C2" s="412"/>
      <c r="D2" s="413" t="s">
        <v>2</v>
      </c>
    </row>
    <row r="3" s="155" customFormat="1" ht="45" customHeight="1" spans="1:4">
      <c r="A3" s="162" t="s">
        <v>2506</v>
      </c>
      <c r="B3" s="162" t="s">
        <v>2503</v>
      </c>
      <c r="C3" s="414" t="s">
        <v>2507</v>
      </c>
      <c r="D3" s="414" t="s">
        <v>2508</v>
      </c>
    </row>
    <row r="4" ht="36" customHeight="1" spans="1:4">
      <c r="A4" s="415" t="s">
        <v>2509</v>
      </c>
      <c r="B4" s="416"/>
      <c r="C4" s="416"/>
      <c r="D4" s="416"/>
    </row>
    <row r="5" ht="36" customHeight="1" spans="1:6">
      <c r="A5" s="417"/>
      <c r="B5" s="164"/>
      <c r="C5" s="164"/>
      <c r="D5" s="418"/>
      <c r="F5" s="156" t="s">
        <v>1364</v>
      </c>
    </row>
    <row r="6" ht="36" customHeight="1" spans="1:4">
      <c r="A6" s="417"/>
      <c r="B6" s="164"/>
      <c r="C6" s="164"/>
      <c r="D6" s="418"/>
    </row>
    <row r="7" ht="36" customHeight="1" spans="1:4">
      <c r="A7" s="417"/>
      <c r="B7" s="164"/>
      <c r="C7" s="164"/>
      <c r="D7" s="418"/>
    </row>
    <row r="8" ht="36" customHeight="1" spans="1:4">
      <c r="A8" s="417"/>
      <c r="B8" s="164"/>
      <c r="C8" s="164"/>
      <c r="D8" s="418"/>
    </row>
    <row r="9" ht="36" customHeight="1" spans="1:4">
      <c r="A9" s="415" t="s">
        <v>2510</v>
      </c>
      <c r="B9" s="164"/>
      <c r="C9" s="164"/>
      <c r="D9" s="418"/>
    </row>
    <row r="10" ht="36" customHeight="1" spans="1:4">
      <c r="A10" s="415" t="s">
        <v>2504</v>
      </c>
      <c r="B10" s="416"/>
      <c r="C10" s="416"/>
      <c r="D10" s="416"/>
    </row>
    <row r="11" spans="2:4">
      <c r="B11" s="419"/>
      <c r="C11" s="420"/>
      <c r="D11" s="421"/>
    </row>
    <row r="12" spans="3:3">
      <c r="C12" s="422"/>
    </row>
    <row r="13" spans="3:3">
      <c r="C13" s="422"/>
    </row>
    <row r="14" spans="3:3">
      <c r="C14" s="422"/>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J11" sqref="J11"/>
    </sheetView>
  </sheetViews>
  <sheetFormatPr defaultColWidth="9" defaultRowHeight="14" outlineLevelCol="4"/>
  <cols>
    <col min="1" max="1" width="37.7545454545455" style="399" customWidth="1"/>
    <col min="2" max="2" width="22" style="399" customWidth="1"/>
    <col min="3" max="4" width="23.8727272727273" style="399" customWidth="1"/>
    <col min="5" max="5" width="24.5" style="399" customWidth="1"/>
    <col min="6" max="248" width="9" style="399"/>
    <col min="249" max="16384" width="9" style="1"/>
  </cols>
  <sheetData>
    <row r="1" s="399" customFormat="1" ht="40.5" customHeight="1" spans="1:5">
      <c r="A1" s="400" t="s">
        <v>2511</v>
      </c>
      <c r="B1" s="400"/>
      <c r="C1" s="400"/>
      <c r="D1" s="400"/>
      <c r="E1" s="400"/>
    </row>
    <row r="2" s="399" customFormat="1" ht="17.1" customHeight="1" spans="1:5">
      <c r="A2" s="401"/>
      <c r="B2" s="401"/>
      <c r="C2" s="401"/>
      <c r="D2" s="402"/>
      <c r="E2" s="403" t="s">
        <v>2</v>
      </c>
    </row>
    <row r="3" s="1" customFormat="1" ht="24.95" customHeight="1" spans="1:5">
      <c r="A3" s="404" t="s">
        <v>4</v>
      </c>
      <c r="B3" s="404" t="s">
        <v>150</v>
      </c>
      <c r="C3" s="404" t="s">
        <v>6</v>
      </c>
      <c r="D3" s="405" t="s">
        <v>2512</v>
      </c>
      <c r="E3" s="406"/>
    </row>
    <row r="4" s="1" customFormat="1" ht="24.95" customHeight="1" spans="1:5">
      <c r="A4" s="407"/>
      <c r="B4" s="407"/>
      <c r="C4" s="407"/>
      <c r="D4" s="162" t="s">
        <v>2513</v>
      </c>
      <c r="E4" s="162" t="s">
        <v>2514</v>
      </c>
    </row>
    <row r="5" s="399" customFormat="1" ht="35.1" customHeight="1" spans="1:5">
      <c r="A5" s="408" t="s">
        <v>2503</v>
      </c>
      <c r="B5" s="409">
        <f>B6+B7+B8</f>
        <v>2173</v>
      </c>
      <c r="C5" s="409">
        <f>C6+C7+C8</f>
        <v>2383</v>
      </c>
      <c r="D5" s="409">
        <f>C5-B5</f>
        <v>210</v>
      </c>
      <c r="E5" s="410">
        <f>(C5-B5)/B5</f>
        <v>0.0966405890473999</v>
      </c>
    </row>
    <row r="6" s="399" customFormat="1" ht="35.1" customHeight="1" spans="1:5">
      <c r="A6" s="151" t="s">
        <v>2515</v>
      </c>
      <c r="B6" s="409">
        <v>0</v>
      </c>
      <c r="C6" s="409">
        <v>0</v>
      </c>
      <c r="D6" s="409">
        <f t="shared" ref="D6:D10" si="0">C6-B6</f>
        <v>0</v>
      </c>
      <c r="E6" s="410"/>
    </row>
    <row r="7" s="399" customFormat="1" ht="35.1" customHeight="1" spans="1:5">
      <c r="A7" s="151" t="s">
        <v>2516</v>
      </c>
      <c r="B7" s="409">
        <v>1110</v>
      </c>
      <c r="C7" s="409">
        <v>810</v>
      </c>
      <c r="D7" s="409">
        <f t="shared" si="0"/>
        <v>-300</v>
      </c>
      <c r="E7" s="410">
        <f t="shared" ref="E7:E10" si="1">(C7-B7)/B7</f>
        <v>-0.27027027027027</v>
      </c>
    </row>
    <row r="8" s="399" customFormat="1" ht="35.1" customHeight="1" spans="1:5">
      <c r="A8" s="151" t="s">
        <v>2517</v>
      </c>
      <c r="B8" s="409">
        <v>1063</v>
      </c>
      <c r="C8" s="409">
        <v>1573</v>
      </c>
      <c r="D8" s="409">
        <f t="shared" si="0"/>
        <v>510</v>
      </c>
      <c r="E8" s="410">
        <f t="shared" si="1"/>
        <v>0.479774223894638</v>
      </c>
    </row>
    <row r="9" s="399" customFormat="1" ht="35.1" customHeight="1" spans="1:5">
      <c r="A9" s="153" t="s">
        <v>2518</v>
      </c>
      <c r="B9" s="409">
        <v>0</v>
      </c>
      <c r="C9" s="409">
        <v>530</v>
      </c>
      <c r="D9" s="409">
        <f t="shared" si="0"/>
        <v>530</v>
      </c>
      <c r="E9" s="410"/>
    </row>
    <row r="10" s="399" customFormat="1" ht="35.1" customHeight="1" spans="1:5">
      <c r="A10" s="153" t="s">
        <v>2519</v>
      </c>
      <c r="B10" s="409">
        <v>1063</v>
      </c>
      <c r="C10" s="409">
        <v>1043</v>
      </c>
      <c r="D10" s="409">
        <f t="shared" si="0"/>
        <v>-20</v>
      </c>
      <c r="E10" s="410">
        <f t="shared" si="1"/>
        <v>-0.0188146754468485</v>
      </c>
    </row>
    <row r="11" s="399" customFormat="1" ht="144.75" customHeight="1" spans="1:5">
      <c r="A11" s="411" t="s">
        <v>2520</v>
      </c>
      <c r="B11" s="411"/>
      <c r="C11" s="411"/>
      <c r="D11" s="411"/>
      <c r="E11" s="411"/>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50"/>
  <sheetViews>
    <sheetView showGridLines="0" showZeros="0" view="pageBreakPreview" zoomScale="70" zoomScaleNormal="115" topLeftCell="A19" workbookViewId="0">
      <selection activeCell="M6" sqref="M6"/>
    </sheetView>
  </sheetViews>
  <sheetFormatPr defaultColWidth="9" defaultRowHeight="15" outlineLevelCol="5"/>
  <cols>
    <col min="1" max="1" width="20.6272727272727" style="156" customWidth="1"/>
    <col min="2" max="2" width="50.7545454545455" style="156" customWidth="1"/>
    <col min="3" max="4" width="20.6272727272727" style="156" customWidth="1"/>
    <col min="5" max="5" width="20.6272727272727" style="346" customWidth="1"/>
    <col min="6" max="6" width="3.75454545454545" style="156" customWidth="1"/>
    <col min="7" max="16384" width="9" style="156"/>
  </cols>
  <sheetData>
    <row r="1" ht="45" customHeight="1" spans="1:6">
      <c r="A1" s="157"/>
      <c r="B1" s="347" t="s">
        <v>2521</v>
      </c>
      <c r="C1" s="347"/>
      <c r="D1" s="347"/>
      <c r="E1" s="347"/>
      <c r="F1" s="157"/>
    </row>
    <row r="2" s="344" customFormat="1" ht="20.1" customHeight="1" spans="1:6">
      <c r="A2" s="348"/>
      <c r="B2" s="349"/>
      <c r="C2" s="350"/>
      <c r="D2" s="349"/>
      <c r="E2" s="351" t="s">
        <v>2</v>
      </c>
      <c r="F2" s="348"/>
    </row>
    <row r="3" s="345" customFormat="1" ht="45" customHeight="1" spans="1:6">
      <c r="A3" s="352" t="s">
        <v>3</v>
      </c>
      <c r="B3" s="353" t="s">
        <v>4</v>
      </c>
      <c r="C3" s="176" t="s">
        <v>5</v>
      </c>
      <c r="D3" s="176" t="s">
        <v>6</v>
      </c>
      <c r="E3" s="176" t="s">
        <v>7</v>
      </c>
      <c r="F3" s="354" t="s">
        <v>8</v>
      </c>
    </row>
    <row r="4" s="345" customFormat="1" ht="36" customHeight="1" spans="1:6">
      <c r="A4" s="316" t="s">
        <v>2522</v>
      </c>
      <c r="B4" s="311" t="s">
        <v>2523</v>
      </c>
      <c r="C4" s="355"/>
      <c r="D4" s="355"/>
      <c r="E4" s="324"/>
      <c r="F4" s="356" t="str">
        <f t="shared" ref="F4:F37" si="0">IF(LEN(A4)=7,"是",IF(B4&lt;&gt;"",IF(SUM(C4:D4)&lt;&gt;0,"是","否"),"是"))</f>
        <v>是</v>
      </c>
    </row>
    <row r="5" ht="36" customHeight="1" spans="1:6">
      <c r="A5" s="316" t="s">
        <v>2524</v>
      </c>
      <c r="B5" s="311" t="s">
        <v>2525</v>
      </c>
      <c r="C5" s="355"/>
      <c r="D5" s="355"/>
      <c r="E5" s="357"/>
      <c r="F5" s="356" t="str">
        <f t="shared" si="0"/>
        <v>是</v>
      </c>
    </row>
    <row r="6" ht="36" customHeight="1" spans="1:6">
      <c r="A6" s="316" t="s">
        <v>2526</v>
      </c>
      <c r="B6" s="311" t="s">
        <v>2527</v>
      </c>
      <c r="C6" s="355"/>
      <c r="D6" s="355"/>
      <c r="E6" s="357"/>
      <c r="F6" s="356" t="str">
        <f t="shared" si="0"/>
        <v>是</v>
      </c>
    </row>
    <row r="7" ht="36" customHeight="1" spans="1:6">
      <c r="A7" s="316" t="s">
        <v>2528</v>
      </c>
      <c r="B7" s="311" t="s">
        <v>2529</v>
      </c>
      <c r="C7" s="355"/>
      <c r="D7" s="355"/>
      <c r="E7" s="357"/>
      <c r="F7" s="356" t="str">
        <f t="shared" si="0"/>
        <v>是</v>
      </c>
    </row>
    <row r="8" ht="36" customHeight="1" spans="1:6">
      <c r="A8" s="316" t="s">
        <v>2530</v>
      </c>
      <c r="B8" s="311" t="s">
        <v>2531</v>
      </c>
      <c r="C8" s="355"/>
      <c r="D8" s="355"/>
      <c r="E8" s="357"/>
      <c r="F8" s="356" t="str">
        <f t="shared" si="0"/>
        <v>是</v>
      </c>
    </row>
    <row r="9" ht="36" customHeight="1" spans="1:6">
      <c r="A9" s="316" t="s">
        <v>2532</v>
      </c>
      <c r="B9" s="311" t="s">
        <v>2533</v>
      </c>
      <c r="C9" s="355"/>
      <c r="D9" s="355"/>
      <c r="E9" s="357"/>
      <c r="F9" s="356" t="str">
        <f t="shared" si="0"/>
        <v>是</v>
      </c>
    </row>
    <row r="10" ht="36" customHeight="1" spans="1:6">
      <c r="A10" s="316" t="s">
        <v>2534</v>
      </c>
      <c r="B10" s="311" t="s">
        <v>2535</v>
      </c>
      <c r="C10" s="355">
        <f>SUM(C11:C15)</f>
        <v>176846</v>
      </c>
      <c r="D10" s="355">
        <f>SUM(D11:D15)</f>
        <v>230000</v>
      </c>
      <c r="E10" s="357"/>
      <c r="F10" s="356" t="str">
        <f t="shared" si="0"/>
        <v>是</v>
      </c>
    </row>
    <row r="11" ht="36" customHeight="1" spans="1:6">
      <c r="A11" s="316" t="s">
        <v>2536</v>
      </c>
      <c r="B11" s="315" t="s">
        <v>2537</v>
      </c>
      <c r="C11" s="358">
        <v>130293</v>
      </c>
      <c r="D11" s="358">
        <v>188800</v>
      </c>
      <c r="E11" s="359"/>
      <c r="F11" s="356" t="str">
        <f t="shared" si="0"/>
        <v>是</v>
      </c>
    </row>
    <row r="12" ht="36" customHeight="1" spans="1:6">
      <c r="A12" s="316" t="s">
        <v>2538</v>
      </c>
      <c r="B12" s="315" t="s">
        <v>2539</v>
      </c>
      <c r="C12" s="358">
        <v>1487</v>
      </c>
      <c r="D12" s="358">
        <v>1500</v>
      </c>
      <c r="E12" s="359"/>
      <c r="F12" s="356" t="str">
        <f t="shared" si="0"/>
        <v>是</v>
      </c>
    </row>
    <row r="13" ht="36" customHeight="1" spans="1:6">
      <c r="A13" s="316" t="s">
        <v>2540</v>
      </c>
      <c r="B13" s="315" t="s">
        <v>2541</v>
      </c>
      <c r="C13" s="358">
        <v>44073</v>
      </c>
      <c r="D13" s="358">
        <v>37500</v>
      </c>
      <c r="E13" s="359"/>
      <c r="F13" s="356" t="str">
        <f t="shared" si="0"/>
        <v>是</v>
      </c>
    </row>
    <row r="14" ht="36" customHeight="1" spans="1:6">
      <c r="A14" s="316" t="s">
        <v>2542</v>
      </c>
      <c r="B14" s="315" t="s">
        <v>2543</v>
      </c>
      <c r="C14" s="358">
        <v>-449</v>
      </c>
      <c r="D14" s="358"/>
      <c r="E14" s="359"/>
      <c r="F14" s="356" t="str">
        <f t="shared" si="0"/>
        <v>是</v>
      </c>
    </row>
    <row r="15" ht="36" customHeight="1" spans="1:6">
      <c r="A15" s="316" t="s">
        <v>2544</v>
      </c>
      <c r="B15" s="315" t="s">
        <v>2545</v>
      </c>
      <c r="C15" s="358">
        <v>1442</v>
      </c>
      <c r="D15" s="358">
        <v>2200</v>
      </c>
      <c r="E15" s="359"/>
      <c r="F15" s="356" t="str">
        <f t="shared" si="0"/>
        <v>是</v>
      </c>
    </row>
    <row r="16" ht="36" customHeight="1" spans="1:6">
      <c r="A16" s="360" t="s">
        <v>2546</v>
      </c>
      <c r="B16" s="163" t="s">
        <v>2547</v>
      </c>
      <c r="C16" s="355"/>
      <c r="D16" s="355"/>
      <c r="E16" s="357"/>
      <c r="F16" s="356" t="str">
        <f t="shared" si="0"/>
        <v>是</v>
      </c>
    </row>
    <row r="17" ht="36" customHeight="1" spans="1:6">
      <c r="A17" s="360" t="s">
        <v>2548</v>
      </c>
      <c r="B17" s="163" t="s">
        <v>2549</v>
      </c>
      <c r="C17" s="355"/>
      <c r="D17" s="355"/>
      <c r="E17" s="357"/>
      <c r="F17" s="356" t="str">
        <f t="shared" si="0"/>
        <v>是</v>
      </c>
    </row>
    <row r="18" ht="36" customHeight="1" spans="1:6">
      <c r="A18" s="360" t="s">
        <v>2550</v>
      </c>
      <c r="B18" s="189" t="s">
        <v>2551</v>
      </c>
      <c r="C18" s="358"/>
      <c r="D18" s="358"/>
      <c r="E18" s="359"/>
      <c r="F18" s="356" t="str">
        <f t="shared" si="0"/>
        <v>否</v>
      </c>
    </row>
    <row r="19" ht="36" customHeight="1" spans="1:6">
      <c r="A19" s="360" t="s">
        <v>2552</v>
      </c>
      <c r="B19" s="189" t="s">
        <v>2553</v>
      </c>
      <c r="C19" s="358"/>
      <c r="D19" s="358"/>
      <c r="E19" s="359"/>
      <c r="F19" s="356" t="str">
        <f t="shared" si="0"/>
        <v>否</v>
      </c>
    </row>
    <row r="20" ht="36" customHeight="1" spans="1:6">
      <c r="A20" s="360" t="s">
        <v>2554</v>
      </c>
      <c r="B20" s="163" t="s">
        <v>2555</v>
      </c>
      <c r="C20" s="355"/>
      <c r="D20" s="355"/>
      <c r="E20" s="357"/>
      <c r="F20" s="356" t="str">
        <f t="shared" si="0"/>
        <v>是</v>
      </c>
    </row>
    <row r="21" ht="36" customHeight="1" spans="1:6">
      <c r="A21" s="360" t="s">
        <v>2556</v>
      </c>
      <c r="B21" s="163" t="s">
        <v>2557</v>
      </c>
      <c r="C21" s="355"/>
      <c r="D21" s="355"/>
      <c r="E21" s="357"/>
      <c r="F21" s="356" t="str">
        <f t="shared" si="0"/>
        <v>是</v>
      </c>
    </row>
    <row r="22" ht="36" customHeight="1" spans="1:6">
      <c r="A22" s="360" t="s">
        <v>2558</v>
      </c>
      <c r="B22" s="163" t="s">
        <v>2559</v>
      </c>
      <c r="C22" s="355"/>
      <c r="D22" s="355"/>
      <c r="E22" s="357"/>
      <c r="F22" s="356" t="str">
        <f t="shared" si="0"/>
        <v>是</v>
      </c>
    </row>
    <row r="23" ht="36" customHeight="1" spans="1:6">
      <c r="A23" s="316" t="s">
        <v>2560</v>
      </c>
      <c r="B23" s="311" t="s">
        <v>2561</v>
      </c>
      <c r="C23" s="355"/>
      <c r="D23" s="355"/>
      <c r="E23" s="357"/>
      <c r="F23" s="356" t="str">
        <f t="shared" si="0"/>
        <v>是</v>
      </c>
    </row>
    <row r="24" ht="36" customHeight="1" spans="1:6">
      <c r="A24" s="316" t="s">
        <v>2562</v>
      </c>
      <c r="B24" s="311" t="s">
        <v>2563</v>
      </c>
      <c r="C24" s="355">
        <v>2112</v>
      </c>
      <c r="D24" s="355">
        <v>2500</v>
      </c>
      <c r="E24" s="357"/>
      <c r="F24" s="356" t="str">
        <f t="shared" si="0"/>
        <v>是</v>
      </c>
    </row>
    <row r="25" ht="36" customHeight="1" spans="1:6">
      <c r="A25" s="316" t="s">
        <v>2564</v>
      </c>
      <c r="B25" s="311" t="s">
        <v>2565</v>
      </c>
      <c r="C25" s="355"/>
      <c r="D25" s="355"/>
      <c r="E25" s="357"/>
      <c r="F25" s="356" t="str">
        <f t="shared" si="0"/>
        <v>是</v>
      </c>
    </row>
    <row r="26" ht="36" customHeight="1" spans="1:6">
      <c r="A26" s="316" t="s">
        <v>2566</v>
      </c>
      <c r="B26" s="311" t="s">
        <v>2567</v>
      </c>
      <c r="C26" s="355"/>
      <c r="D26" s="355"/>
      <c r="E26" s="357"/>
      <c r="F26" s="356" t="str">
        <f t="shared" si="0"/>
        <v>是</v>
      </c>
    </row>
    <row r="27" ht="36" customHeight="1" spans="1:6">
      <c r="A27" s="316" t="s">
        <v>2568</v>
      </c>
      <c r="B27" s="311" t="s">
        <v>2569</v>
      </c>
      <c r="C27" s="355">
        <v>56748</v>
      </c>
      <c r="D27" s="355"/>
      <c r="E27" s="357"/>
      <c r="F27" s="356" t="str">
        <f t="shared" si="0"/>
        <v>是</v>
      </c>
    </row>
    <row r="28" ht="36" customHeight="1" spans="1:6">
      <c r="A28" s="316"/>
      <c r="B28" s="315"/>
      <c r="C28" s="358"/>
      <c r="D28" s="358"/>
      <c r="E28" s="359"/>
      <c r="F28" s="356" t="str">
        <f t="shared" si="0"/>
        <v>是</v>
      </c>
    </row>
    <row r="29" ht="36" customHeight="1" spans="1:6">
      <c r="A29" s="327"/>
      <c r="B29" s="328" t="s">
        <v>2570</v>
      </c>
      <c r="C29" s="355">
        <v>235706</v>
      </c>
      <c r="D29" s="355">
        <v>232500</v>
      </c>
      <c r="E29" s="357"/>
      <c r="F29" s="356" t="str">
        <f t="shared" si="0"/>
        <v>是</v>
      </c>
    </row>
    <row r="30" ht="36" customHeight="1" spans="1:6">
      <c r="A30" s="361">
        <v>105</v>
      </c>
      <c r="B30" s="362" t="s">
        <v>2571</v>
      </c>
      <c r="C30" s="380">
        <v>222023</v>
      </c>
      <c r="D30" s="389">
        <v>166790</v>
      </c>
      <c r="E30" s="392"/>
      <c r="F30" s="356" t="str">
        <f t="shared" si="0"/>
        <v>是</v>
      </c>
    </row>
    <row r="31" ht="36" customHeight="1" spans="1:6">
      <c r="A31" s="393">
        <v>110</v>
      </c>
      <c r="B31" s="394" t="s">
        <v>61</v>
      </c>
      <c r="C31" s="380">
        <v>9553</v>
      </c>
      <c r="D31" s="380">
        <v>7672</v>
      </c>
      <c r="E31" s="392"/>
      <c r="F31" s="356" t="str">
        <f t="shared" si="0"/>
        <v>是</v>
      </c>
    </row>
    <row r="32" ht="36" customHeight="1" spans="1:6">
      <c r="A32" s="393">
        <v>11004</v>
      </c>
      <c r="B32" s="394" t="s">
        <v>2572</v>
      </c>
      <c r="C32" s="380">
        <v>4848</v>
      </c>
      <c r="D32" s="380">
        <v>4100</v>
      </c>
      <c r="E32" s="392"/>
      <c r="F32" s="356" t="str">
        <f t="shared" si="0"/>
        <v>是</v>
      </c>
    </row>
    <row r="33" ht="36" customHeight="1" spans="1:6">
      <c r="A33" s="395">
        <v>1100402</v>
      </c>
      <c r="B33" s="396" t="s">
        <v>2573</v>
      </c>
      <c r="C33" s="387">
        <v>4848</v>
      </c>
      <c r="D33" s="388">
        <v>4100</v>
      </c>
      <c r="E33" s="397"/>
      <c r="F33" s="356" t="str">
        <f t="shared" si="0"/>
        <v>是</v>
      </c>
    </row>
    <row r="34" ht="36" customHeight="1" spans="1:6">
      <c r="A34" s="395">
        <v>1100403</v>
      </c>
      <c r="B34" s="396" t="s">
        <v>2574</v>
      </c>
      <c r="C34" s="387"/>
      <c r="D34" s="388"/>
      <c r="E34" s="397"/>
      <c r="F34" s="356" t="str">
        <f t="shared" si="0"/>
        <v>是</v>
      </c>
    </row>
    <row r="35" ht="36" customHeight="1" spans="1:6">
      <c r="A35" s="395">
        <v>11008</v>
      </c>
      <c r="B35" s="396" t="s">
        <v>64</v>
      </c>
      <c r="C35" s="387">
        <v>4705</v>
      </c>
      <c r="D35" s="388">
        <v>3572</v>
      </c>
      <c r="E35" s="397"/>
      <c r="F35" s="356" t="str">
        <f t="shared" si="0"/>
        <v>是</v>
      </c>
    </row>
    <row r="36" ht="36" hidden="1" customHeight="1" spans="1:6">
      <c r="A36" s="395">
        <v>11009</v>
      </c>
      <c r="B36" s="396" t="s">
        <v>65</v>
      </c>
      <c r="C36" s="387">
        <v>0</v>
      </c>
      <c r="D36" s="388"/>
      <c r="E36" s="397"/>
      <c r="F36" s="356" t="str">
        <f t="shared" si="0"/>
        <v>否</v>
      </c>
    </row>
    <row r="37" ht="36" customHeight="1" spans="1:6">
      <c r="A37" s="374"/>
      <c r="B37" s="375" t="s">
        <v>69</v>
      </c>
      <c r="C37" s="380">
        <v>467282</v>
      </c>
      <c r="D37" s="389">
        <v>406962</v>
      </c>
      <c r="E37" s="392"/>
      <c r="F37" s="356" t="str">
        <f t="shared" si="0"/>
        <v>是</v>
      </c>
    </row>
    <row r="38" spans="3:4">
      <c r="C38" s="398"/>
      <c r="D38" s="398"/>
    </row>
    <row r="40" spans="3:4">
      <c r="C40" s="398"/>
      <c r="D40" s="398"/>
    </row>
    <row r="42" spans="3:4">
      <c r="C42" s="398"/>
      <c r="D42" s="398"/>
    </row>
    <row r="43" spans="3:4">
      <c r="C43" s="398"/>
      <c r="D43" s="398"/>
    </row>
    <row r="45" spans="3:4">
      <c r="C45" s="398"/>
      <c r="D45" s="398"/>
    </row>
    <row r="46" spans="3:4">
      <c r="C46" s="398"/>
      <c r="D46" s="398"/>
    </row>
    <row r="47" spans="3:4">
      <c r="C47" s="398"/>
      <c r="D47" s="398"/>
    </row>
    <row r="48" spans="3:4">
      <c r="C48" s="398"/>
      <c r="D48" s="398"/>
    </row>
    <row r="50" spans="3:4">
      <c r="C50" s="398"/>
      <c r="D50" s="398"/>
    </row>
  </sheetData>
  <autoFilter ref="A3:F37">
    <filterColumn colId="5">
      <customFilters>
        <customFilter operator="equal" val="是"/>
      </customFilters>
    </filterColumn>
    <extLst/>
  </autoFilter>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282"/>
  <sheetViews>
    <sheetView showGridLines="0" showZeros="0" view="pageBreakPreview" zoomScale="70" zoomScaleNormal="115" workbookViewId="0">
      <pane ySplit="3" topLeftCell="A142" activePane="bottomLeft" state="frozen"/>
      <selection/>
      <selection pane="bottomLeft" activeCell="C201" sqref="C201"/>
    </sheetView>
  </sheetViews>
  <sheetFormatPr defaultColWidth="9" defaultRowHeight="15" outlineLevelCol="6"/>
  <cols>
    <col min="1" max="1" width="21.5" style="298" customWidth="1"/>
    <col min="2" max="2" width="50.7545454545455" style="298" customWidth="1"/>
    <col min="3" max="4" width="20.6272727272727" style="298" customWidth="1"/>
    <col min="5" max="5" width="20.6272727272727" style="378" customWidth="1"/>
    <col min="6" max="6" width="3.75454545454545" style="300" customWidth="1"/>
    <col min="7" max="16384" width="9" style="298"/>
  </cols>
  <sheetData>
    <row r="1" ht="45" customHeight="1" spans="2:5">
      <c r="B1" s="299" t="s">
        <v>2575</v>
      </c>
      <c r="C1" s="299"/>
      <c r="D1" s="299"/>
      <c r="E1" s="299"/>
    </row>
    <row r="2" s="301" customFormat="1" ht="20.1" customHeight="1" spans="2:6">
      <c r="B2" s="302"/>
      <c r="C2" s="302"/>
      <c r="D2" s="302"/>
      <c r="E2" s="303" t="s">
        <v>2</v>
      </c>
      <c r="F2" s="304"/>
    </row>
    <row r="3" s="309" customFormat="1" ht="45" customHeight="1" spans="1:7">
      <c r="A3" s="305" t="s">
        <v>3</v>
      </c>
      <c r="B3" s="306" t="s">
        <v>4</v>
      </c>
      <c r="C3" s="307" t="s">
        <v>5</v>
      </c>
      <c r="D3" s="307" t="s">
        <v>6</v>
      </c>
      <c r="E3" s="307" t="s">
        <v>7</v>
      </c>
      <c r="F3" s="308" t="s">
        <v>8</v>
      </c>
      <c r="G3" s="309" t="s">
        <v>158</v>
      </c>
    </row>
    <row r="4" ht="38.1" customHeight="1" spans="1:7">
      <c r="A4" s="310" t="s">
        <v>85</v>
      </c>
      <c r="B4" s="311" t="s">
        <v>2576</v>
      </c>
      <c r="C4" s="355">
        <v>86</v>
      </c>
      <c r="D4" s="355">
        <v>90</v>
      </c>
      <c r="E4" s="324">
        <f t="shared" ref="E4:E67" si="0">IF(C4&gt;0,D4/C4-1,IF(C4&lt;0,-(D4/C4-1),""))</f>
        <v>0.0465116279069768</v>
      </c>
      <c r="F4" s="314" t="str">
        <f t="shared" ref="F4:F67" si="1">IF(LEN(A4)=3,"是",IF(B4&lt;&gt;"",IF(SUM(C4:D4)&lt;&gt;0,"是","否"),"是"))</f>
        <v>是</v>
      </c>
      <c r="G4" s="298" t="str">
        <f t="shared" ref="G4:G67" si="2">IF(LEN(A4)=3,"类",IF(LEN(A4)=5,"款","项"))</f>
        <v>类</v>
      </c>
    </row>
    <row r="5" ht="38.1" customHeight="1" spans="1:7">
      <c r="A5" s="316" t="s">
        <v>2577</v>
      </c>
      <c r="B5" s="315" t="s">
        <v>2578</v>
      </c>
      <c r="C5" s="358">
        <v>66</v>
      </c>
      <c r="D5" s="358">
        <v>69</v>
      </c>
      <c r="E5" s="319">
        <f t="shared" si="0"/>
        <v>0.0454545454545454</v>
      </c>
      <c r="F5" s="314" t="str">
        <f t="shared" si="1"/>
        <v>是</v>
      </c>
      <c r="G5" s="298" t="str">
        <f t="shared" si="2"/>
        <v>款</v>
      </c>
    </row>
    <row r="6" ht="38.1" customHeight="1" spans="1:7">
      <c r="A6" s="316" t="s">
        <v>2579</v>
      </c>
      <c r="B6" s="317" t="s">
        <v>2580</v>
      </c>
      <c r="C6" s="318">
        <v>30</v>
      </c>
      <c r="D6" s="318">
        <v>31</v>
      </c>
      <c r="E6" s="319">
        <f t="shared" si="0"/>
        <v>0.0333333333333334</v>
      </c>
      <c r="F6" s="314" t="str">
        <f t="shared" si="1"/>
        <v>是</v>
      </c>
      <c r="G6" s="298" t="str">
        <f t="shared" si="2"/>
        <v>项</v>
      </c>
    </row>
    <row r="7" ht="38.1" customHeight="1" spans="1:7">
      <c r="A7" s="316" t="s">
        <v>2581</v>
      </c>
      <c r="B7" s="317" t="s">
        <v>2582</v>
      </c>
      <c r="C7" s="318"/>
      <c r="D7" s="318"/>
      <c r="E7" s="319" t="str">
        <f t="shared" si="0"/>
        <v/>
      </c>
      <c r="F7" s="314" t="str">
        <f t="shared" si="1"/>
        <v>否</v>
      </c>
      <c r="G7" s="298" t="str">
        <f t="shared" si="2"/>
        <v>项</v>
      </c>
    </row>
    <row r="8" ht="38.1" customHeight="1" spans="1:7">
      <c r="A8" s="316" t="s">
        <v>2583</v>
      </c>
      <c r="B8" s="317" t="s">
        <v>2584</v>
      </c>
      <c r="C8" s="318"/>
      <c r="D8" s="318"/>
      <c r="E8" s="319" t="str">
        <f t="shared" si="0"/>
        <v/>
      </c>
      <c r="F8" s="314" t="str">
        <f t="shared" si="1"/>
        <v>否</v>
      </c>
      <c r="G8" s="298" t="str">
        <f t="shared" si="2"/>
        <v>项</v>
      </c>
    </row>
    <row r="9" s="294" customFormat="1" ht="38.1" customHeight="1" spans="1:7">
      <c r="A9" s="316" t="s">
        <v>2585</v>
      </c>
      <c r="B9" s="317" t="s">
        <v>2586</v>
      </c>
      <c r="C9" s="318"/>
      <c r="D9" s="318"/>
      <c r="E9" s="319" t="str">
        <f t="shared" si="0"/>
        <v/>
      </c>
      <c r="F9" s="314" t="str">
        <f t="shared" si="1"/>
        <v>否</v>
      </c>
      <c r="G9" s="298" t="str">
        <f t="shared" si="2"/>
        <v>项</v>
      </c>
    </row>
    <row r="10" ht="38.1" customHeight="1" spans="1:7">
      <c r="A10" s="316" t="s">
        <v>2587</v>
      </c>
      <c r="B10" s="317" t="s">
        <v>2588</v>
      </c>
      <c r="C10" s="318">
        <v>36</v>
      </c>
      <c r="D10" s="318">
        <v>38</v>
      </c>
      <c r="E10" s="319">
        <f t="shared" si="0"/>
        <v>0.0555555555555556</v>
      </c>
      <c r="F10" s="314" t="str">
        <f t="shared" si="1"/>
        <v>是</v>
      </c>
      <c r="G10" s="298" t="str">
        <f t="shared" si="2"/>
        <v>项</v>
      </c>
    </row>
    <row r="11" ht="38.1" customHeight="1" spans="1:7">
      <c r="A11" s="316" t="s">
        <v>2589</v>
      </c>
      <c r="B11" s="315" t="s">
        <v>2590</v>
      </c>
      <c r="C11" s="358">
        <v>20</v>
      </c>
      <c r="D11" s="358">
        <v>21</v>
      </c>
      <c r="E11" s="319"/>
      <c r="F11" s="314" t="str">
        <f t="shared" si="1"/>
        <v>是</v>
      </c>
      <c r="G11" s="298" t="str">
        <f t="shared" si="2"/>
        <v>款</v>
      </c>
    </row>
    <row r="12" s="294" customFormat="1" ht="38.1" customHeight="1" spans="1:7">
      <c r="A12" s="316" t="s">
        <v>2591</v>
      </c>
      <c r="B12" s="317" t="s">
        <v>2592</v>
      </c>
      <c r="C12" s="318">
        <v>20</v>
      </c>
      <c r="D12" s="318">
        <v>21</v>
      </c>
      <c r="E12" s="319">
        <f t="shared" si="0"/>
        <v>0.05</v>
      </c>
      <c r="F12" s="314" t="str">
        <f t="shared" si="1"/>
        <v>是</v>
      </c>
      <c r="G12" s="298" t="str">
        <f t="shared" si="2"/>
        <v>项</v>
      </c>
    </row>
    <row r="13" ht="38.1" customHeight="1" spans="1:7">
      <c r="A13" s="316" t="s">
        <v>2593</v>
      </c>
      <c r="B13" s="317" t="s">
        <v>2594</v>
      </c>
      <c r="C13" s="318"/>
      <c r="D13" s="318"/>
      <c r="E13" s="319" t="str">
        <f t="shared" si="0"/>
        <v/>
      </c>
      <c r="F13" s="314" t="str">
        <f t="shared" si="1"/>
        <v>否</v>
      </c>
      <c r="G13" s="298" t="str">
        <f t="shared" si="2"/>
        <v>项</v>
      </c>
    </row>
    <row r="14" s="294" customFormat="1" ht="38.1" customHeight="1" spans="1:7">
      <c r="A14" s="316" t="s">
        <v>2595</v>
      </c>
      <c r="B14" s="317" t="s">
        <v>2596</v>
      </c>
      <c r="C14" s="318"/>
      <c r="D14" s="318"/>
      <c r="E14" s="319" t="str">
        <f t="shared" si="0"/>
        <v/>
      </c>
      <c r="F14" s="314" t="str">
        <f t="shared" si="1"/>
        <v>否</v>
      </c>
      <c r="G14" s="298" t="str">
        <f t="shared" si="2"/>
        <v>项</v>
      </c>
    </row>
    <row r="15" ht="38.1" customHeight="1" spans="1:7">
      <c r="A15" s="316" t="s">
        <v>2597</v>
      </c>
      <c r="B15" s="317" t="s">
        <v>2598</v>
      </c>
      <c r="C15" s="318"/>
      <c r="D15" s="318"/>
      <c r="E15" s="319" t="str">
        <f t="shared" si="0"/>
        <v/>
      </c>
      <c r="F15" s="314" t="str">
        <f t="shared" si="1"/>
        <v>否</v>
      </c>
      <c r="G15" s="298" t="str">
        <f t="shared" si="2"/>
        <v>项</v>
      </c>
    </row>
    <row r="16" ht="38.1" customHeight="1" spans="1:7">
      <c r="A16" s="316" t="s">
        <v>2599</v>
      </c>
      <c r="B16" s="317" t="s">
        <v>2600</v>
      </c>
      <c r="C16" s="318"/>
      <c r="D16" s="318"/>
      <c r="E16" s="319" t="str">
        <f t="shared" si="0"/>
        <v/>
      </c>
      <c r="F16" s="314" t="str">
        <f t="shared" si="1"/>
        <v>否</v>
      </c>
      <c r="G16" s="298" t="str">
        <f t="shared" si="2"/>
        <v>项</v>
      </c>
    </row>
    <row r="17" s="294" customFormat="1" ht="38.1" customHeight="1" spans="1:7">
      <c r="A17" s="316" t="s">
        <v>2601</v>
      </c>
      <c r="B17" s="317" t="s">
        <v>2602</v>
      </c>
      <c r="C17" s="318"/>
      <c r="D17" s="318"/>
      <c r="E17" s="319" t="str">
        <f t="shared" si="0"/>
        <v/>
      </c>
      <c r="F17" s="314" t="str">
        <f t="shared" si="1"/>
        <v>否</v>
      </c>
      <c r="G17" s="298" t="str">
        <f t="shared" si="2"/>
        <v>款</v>
      </c>
    </row>
    <row r="18" s="294" customFormat="1" ht="38.1" customHeight="1" spans="1:7">
      <c r="A18" s="316" t="s">
        <v>2603</v>
      </c>
      <c r="B18" s="317" t="s">
        <v>2604</v>
      </c>
      <c r="C18" s="318"/>
      <c r="D18" s="318"/>
      <c r="E18" s="319" t="str">
        <f t="shared" si="0"/>
        <v/>
      </c>
      <c r="F18" s="314" t="str">
        <f t="shared" si="1"/>
        <v>否</v>
      </c>
      <c r="G18" s="298" t="str">
        <f t="shared" si="2"/>
        <v>项</v>
      </c>
    </row>
    <row r="19" s="294" customFormat="1" ht="38.1" customHeight="1" spans="1:7">
      <c r="A19" s="316" t="s">
        <v>2605</v>
      </c>
      <c r="B19" s="317" t="s">
        <v>2606</v>
      </c>
      <c r="C19" s="318"/>
      <c r="D19" s="318"/>
      <c r="E19" s="319" t="str">
        <f t="shared" si="0"/>
        <v/>
      </c>
      <c r="F19" s="314" t="str">
        <f t="shared" si="1"/>
        <v>否</v>
      </c>
      <c r="G19" s="298" t="str">
        <f t="shared" si="2"/>
        <v>项</v>
      </c>
    </row>
    <row r="20" ht="38.1" customHeight="1" spans="1:7">
      <c r="A20" s="310" t="s">
        <v>88</v>
      </c>
      <c r="B20" s="311" t="s">
        <v>2607</v>
      </c>
      <c r="C20" s="355">
        <v>1621</v>
      </c>
      <c r="D20" s="355">
        <v>1625</v>
      </c>
      <c r="E20" s="324"/>
      <c r="F20" s="314" t="str">
        <f t="shared" si="1"/>
        <v>是</v>
      </c>
      <c r="G20" s="298" t="str">
        <f t="shared" si="2"/>
        <v>类</v>
      </c>
    </row>
    <row r="21" ht="38.1" customHeight="1" spans="1:7">
      <c r="A21" s="316" t="s">
        <v>2608</v>
      </c>
      <c r="B21" s="315" t="s">
        <v>2609</v>
      </c>
      <c r="C21" s="358">
        <v>863</v>
      </c>
      <c r="D21" s="358">
        <v>865</v>
      </c>
      <c r="E21" s="319"/>
      <c r="F21" s="314" t="str">
        <f t="shared" si="1"/>
        <v>是</v>
      </c>
      <c r="G21" s="298" t="str">
        <f t="shared" si="2"/>
        <v>款</v>
      </c>
    </row>
    <row r="22" ht="38.1" customHeight="1" spans="1:7">
      <c r="A22" s="316" t="s">
        <v>2610</v>
      </c>
      <c r="B22" s="317" t="s">
        <v>2611</v>
      </c>
      <c r="C22" s="318">
        <v>863</v>
      </c>
      <c r="D22" s="318">
        <v>865</v>
      </c>
      <c r="E22" s="319">
        <f t="shared" si="0"/>
        <v>0.00231749710312856</v>
      </c>
      <c r="F22" s="314" t="str">
        <f t="shared" si="1"/>
        <v>是</v>
      </c>
      <c r="G22" s="298" t="str">
        <f t="shared" si="2"/>
        <v>项</v>
      </c>
    </row>
    <row r="23" ht="38.1" customHeight="1" spans="1:7">
      <c r="A23" s="316" t="s">
        <v>2612</v>
      </c>
      <c r="B23" s="317" t="s">
        <v>2613</v>
      </c>
      <c r="C23" s="318"/>
      <c r="D23" s="318"/>
      <c r="E23" s="319" t="str">
        <f t="shared" si="0"/>
        <v/>
      </c>
      <c r="F23" s="314" t="str">
        <f t="shared" si="1"/>
        <v>否</v>
      </c>
      <c r="G23" s="298" t="str">
        <f t="shared" si="2"/>
        <v>项</v>
      </c>
    </row>
    <row r="24" ht="38.1" customHeight="1" spans="1:7">
      <c r="A24" s="316" t="s">
        <v>2614</v>
      </c>
      <c r="B24" s="317" t="s">
        <v>2615</v>
      </c>
      <c r="C24" s="318"/>
      <c r="D24" s="318"/>
      <c r="E24" s="319" t="str">
        <f t="shared" si="0"/>
        <v/>
      </c>
      <c r="F24" s="314" t="str">
        <f t="shared" si="1"/>
        <v>否</v>
      </c>
      <c r="G24" s="298" t="str">
        <f t="shared" si="2"/>
        <v>项</v>
      </c>
    </row>
    <row r="25" ht="38.1" customHeight="1" spans="1:7">
      <c r="A25" s="316" t="s">
        <v>2616</v>
      </c>
      <c r="B25" s="315" t="s">
        <v>2617</v>
      </c>
      <c r="C25" s="358">
        <v>758</v>
      </c>
      <c r="D25" s="358">
        <v>760</v>
      </c>
      <c r="E25" s="319"/>
      <c r="F25" s="314" t="str">
        <f t="shared" si="1"/>
        <v>是</v>
      </c>
      <c r="G25" s="298" t="str">
        <f t="shared" si="2"/>
        <v>款</v>
      </c>
    </row>
    <row r="26" s="294" customFormat="1" ht="38.1" customHeight="1" spans="1:7">
      <c r="A26" s="316" t="s">
        <v>2618</v>
      </c>
      <c r="B26" s="317" t="s">
        <v>2611</v>
      </c>
      <c r="C26" s="318"/>
      <c r="D26" s="318"/>
      <c r="E26" s="319" t="str">
        <f t="shared" si="0"/>
        <v/>
      </c>
      <c r="F26" s="314" t="str">
        <f t="shared" si="1"/>
        <v>否</v>
      </c>
      <c r="G26" s="298" t="str">
        <f t="shared" si="2"/>
        <v>项</v>
      </c>
    </row>
    <row r="27" ht="38.1" customHeight="1" spans="1:7">
      <c r="A27" s="316" t="s">
        <v>2619</v>
      </c>
      <c r="B27" s="317" t="s">
        <v>2613</v>
      </c>
      <c r="C27" s="318">
        <v>758</v>
      </c>
      <c r="D27" s="318">
        <v>760</v>
      </c>
      <c r="E27" s="319">
        <f t="shared" si="0"/>
        <v>0.00263852242744056</v>
      </c>
      <c r="F27" s="314" t="str">
        <f t="shared" si="1"/>
        <v>是</v>
      </c>
      <c r="G27" s="298" t="str">
        <f t="shared" si="2"/>
        <v>项</v>
      </c>
    </row>
    <row r="28" ht="38.1" customHeight="1" spans="1:7">
      <c r="A28" s="316" t="s">
        <v>2620</v>
      </c>
      <c r="B28" s="317" t="s">
        <v>2621</v>
      </c>
      <c r="C28" s="318"/>
      <c r="D28" s="318"/>
      <c r="E28" s="319" t="str">
        <f t="shared" si="0"/>
        <v/>
      </c>
      <c r="F28" s="314" t="str">
        <f t="shared" si="1"/>
        <v>否</v>
      </c>
      <c r="G28" s="298" t="str">
        <f t="shared" si="2"/>
        <v>项</v>
      </c>
    </row>
    <row r="29" s="293" customFormat="1" ht="38.1" customHeight="1" spans="1:7">
      <c r="A29" s="316" t="s">
        <v>2622</v>
      </c>
      <c r="B29" s="315" t="s">
        <v>2623</v>
      </c>
      <c r="C29" s="358"/>
      <c r="D29" s="358"/>
      <c r="E29" s="319"/>
      <c r="F29" s="314" t="str">
        <f t="shared" si="1"/>
        <v>否</v>
      </c>
      <c r="G29" s="298" t="str">
        <f t="shared" si="2"/>
        <v>款</v>
      </c>
    </row>
    <row r="30" s="294" customFormat="1" ht="38.1" customHeight="1" spans="1:7">
      <c r="A30" s="316" t="s">
        <v>2624</v>
      </c>
      <c r="B30" s="317" t="s">
        <v>2613</v>
      </c>
      <c r="C30" s="318"/>
      <c r="D30" s="318"/>
      <c r="E30" s="319" t="str">
        <f t="shared" si="0"/>
        <v/>
      </c>
      <c r="F30" s="314" t="str">
        <f t="shared" si="1"/>
        <v>否</v>
      </c>
      <c r="G30" s="298" t="str">
        <f t="shared" si="2"/>
        <v>项</v>
      </c>
    </row>
    <row r="31" s="294" customFormat="1" ht="38.1" customHeight="1" spans="1:7">
      <c r="A31" s="316" t="s">
        <v>2625</v>
      </c>
      <c r="B31" s="317" t="s">
        <v>2626</v>
      </c>
      <c r="C31" s="318"/>
      <c r="D31" s="318"/>
      <c r="E31" s="319" t="str">
        <f t="shared" si="0"/>
        <v/>
      </c>
      <c r="F31" s="314" t="str">
        <f t="shared" si="1"/>
        <v>否</v>
      </c>
      <c r="G31" s="298" t="str">
        <f t="shared" si="2"/>
        <v>项</v>
      </c>
    </row>
    <row r="32" ht="38.1" customHeight="1" spans="1:7">
      <c r="A32" s="310" t="s">
        <v>94</v>
      </c>
      <c r="B32" s="311" t="s">
        <v>2627</v>
      </c>
      <c r="C32" s="355"/>
      <c r="D32" s="355"/>
      <c r="E32" s="324"/>
      <c r="F32" s="314" t="str">
        <f t="shared" si="1"/>
        <v>是</v>
      </c>
      <c r="G32" s="298" t="str">
        <f t="shared" si="2"/>
        <v>类</v>
      </c>
    </row>
    <row r="33" ht="38.1" customHeight="1" spans="1:7">
      <c r="A33" s="316" t="s">
        <v>2628</v>
      </c>
      <c r="B33" s="315" t="s">
        <v>2629</v>
      </c>
      <c r="C33" s="358"/>
      <c r="D33" s="358"/>
      <c r="E33" s="319"/>
      <c r="F33" s="314" t="str">
        <f t="shared" si="1"/>
        <v>否</v>
      </c>
      <c r="G33" s="298" t="str">
        <f t="shared" si="2"/>
        <v>款</v>
      </c>
    </row>
    <row r="34" s="294" customFormat="1" ht="38.1" customHeight="1" spans="1:7">
      <c r="A34" s="316">
        <v>2116001</v>
      </c>
      <c r="B34" s="317" t="s">
        <v>2630</v>
      </c>
      <c r="C34" s="318"/>
      <c r="D34" s="318"/>
      <c r="E34" s="319" t="str">
        <f t="shared" si="0"/>
        <v/>
      </c>
      <c r="F34" s="314" t="str">
        <f t="shared" si="1"/>
        <v>否</v>
      </c>
      <c r="G34" s="298" t="str">
        <f t="shared" si="2"/>
        <v>项</v>
      </c>
    </row>
    <row r="35" s="294" customFormat="1" ht="38.1" customHeight="1" spans="1:7">
      <c r="A35" s="316">
        <v>2116002</v>
      </c>
      <c r="B35" s="317" t="s">
        <v>2631</v>
      </c>
      <c r="C35" s="318"/>
      <c r="D35" s="318"/>
      <c r="E35" s="319" t="str">
        <f t="shared" si="0"/>
        <v/>
      </c>
      <c r="F35" s="314" t="str">
        <f t="shared" si="1"/>
        <v>否</v>
      </c>
      <c r="G35" s="298" t="str">
        <f t="shared" si="2"/>
        <v>项</v>
      </c>
    </row>
    <row r="36" s="294" customFormat="1" ht="38.1" customHeight="1" spans="1:7">
      <c r="A36" s="316">
        <v>2116003</v>
      </c>
      <c r="B36" s="317" t="s">
        <v>2632</v>
      </c>
      <c r="C36" s="318"/>
      <c r="D36" s="318"/>
      <c r="E36" s="319" t="str">
        <f t="shared" si="0"/>
        <v/>
      </c>
      <c r="F36" s="314" t="str">
        <f t="shared" si="1"/>
        <v>否</v>
      </c>
      <c r="G36" s="298" t="str">
        <f t="shared" si="2"/>
        <v>项</v>
      </c>
    </row>
    <row r="37" s="293" customFormat="1" ht="38.1" customHeight="1" spans="1:7">
      <c r="A37" s="316">
        <v>2116099</v>
      </c>
      <c r="B37" s="317" t="s">
        <v>2633</v>
      </c>
      <c r="C37" s="318"/>
      <c r="D37" s="318"/>
      <c r="E37" s="319" t="str">
        <f t="shared" si="0"/>
        <v/>
      </c>
      <c r="F37" s="314" t="str">
        <f t="shared" si="1"/>
        <v>否</v>
      </c>
      <c r="G37" s="298" t="str">
        <f t="shared" si="2"/>
        <v>项</v>
      </c>
    </row>
    <row r="38" s="294" customFormat="1" ht="38.1" customHeight="1" spans="1:7">
      <c r="A38" s="316">
        <v>21161</v>
      </c>
      <c r="B38" s="317" t="s">
        <v>2634</v>
      </c>
      <c r="C38" s="318"/>
      <c r="D38" s="318"/>
      <c r="E38" s="319" t="str">
        <f t="shared" si="0"/>
        <v/>
      </c>
      <c r="F38" s="314" t="str">
        <f t="shared" si="1"/>
        <v>否</v>
      </c>
      <c r="G38" s="298" t="str">
        <f t="shared" si="2"/>
        <v>款</v>
      </c>
    </row>
    <row r="39" ht="38.1" customHeight="1" spans="1:7">
      <c r="A39" s="316">
        <v>2116101</v>
      </c>
      <c r="B39" s="317" t="s">
        <v>2635</v>
      </c>
      <c r="C39" s="318"/>
      <c r="D39" s="318"/>
      <c r="E39" s="319" t="str">
        <f t="shared" si="0"/>
        <v/>
      </c>
      <c r="F39" s="314" t="str">
        <f t="shared" si="1"/>
        <v>否</v>
      </c>
      <c r="G39" s="298" t="str">
        <f t="shared" si="2"/>
        <v>项</v>
      </c>
    </row>
    <row r="40" ht="38.1" customHeight="1" spans="1:7">
      <c r="A40" s="316">
        <v>2116102</v>
      </c>
      <c r="B40" s="317" t="s">
        <v>2636</v>
      </c>
      <c r="C40" s="318"/>
      <c r="D40" s="318"/>
      <c r="E40" s="319" t="str">
        <f t="shared" si="0"/>
        <v/>
      </c>
      <c r="F40" s="314" t="str">
        <f t="shared" si="1"/>
        <v>否</v>
      </c>
      <c r="G40" s="298" t="str">
        <f t="shared" si="2"/>
        <v>项</v>
      </c>
    </row>
    <row r="41" ht="38.1" customHeight="1" spans="1:7">
      <c r="A41" s="316">
        <v>2116103</v>
      </c>
      <c r="B41" s="317" t="s">
        <v>2637</v>
      </c>
      <c r="C41" s="318"/>
      <c r="D41" s="318"/>
      <c r="E41" s="319" t="str">
        <f t="shared" si="0"/>
        <v/>
      </c>
      <c r="F41" s="314" t="str">
        <f t="shared" si="1"/>
        <v>否</v>
      </c>
      <c r="G41" s="298" t="str">
        <f t="shared" si="2"/>
        <v>项</v>
      </c>
    </row>
    <row r="42" ht="38.1" customHeight="1" spans="1:7">
      <c r="A42" s="316">
        <v>2116104</v>
      </c>
      <c r="B42" s="317" t="s">
        <v>2638</v>
      </c>
      <c r="C42" s="318"/>
      <c r="D42" s="318"/>
      <c r="E42" s="319" t="str">
        <f t="shared" si="0"/>
        <v/>
      </c>
      <c r="F42" s="314" t="str">
        <f t="shared" si="1"/>
        <v>否</v>
      </c>
      <c r="G42" s="298" t="str">
        <f t="shared" si="2"/>
        <v>项</v>
      </c>
    </row>
    <row r="43" ht="38.1" customHeight="1" spans="1:7">
      <c r="A43" s="310" t="s">
        <v>97</v>
      </c>
      <c r="B43" s="311" t="s">
        <v>2639</v>
      </c>
      <c r="C43" s="355">
        <v>110760</v>
      </c>
      <c r="D43" s="355">
        <v>163635</v>
      </c>
      <c r="E43" s="324">
        <f t="shared" si="0"/>
        <v>0.477383531960997</v>
      </c>
      <c r="F43" s="314" t="str">
        <f t="shared" si="1"/>
        <v>是</v>
      </c>
      <c r="G43" s="298" t="str">
        <f t="shared" si="2"/>
        <v>类</v>
      </c>
    </row>
    <row r="44" ht="38.1" customHeight="1" spans="1:7">
      <c r="A44" s="316" t="s">
        <v>2640</v>
      </c>
      <c r="B44" s="315" t="s">
        <v>2641</v>
      </c>
      <c r="C44" s="358">
        <v>108735</v>
      </c>
      <c r="D44" s="358">
        <v>161135</v>
      </c>
      <c r="E44" s="319">
        <f t="shared" si="0"/>
        <v>0.481905550190831</v>
      </c>
      <c r="F44" s="314" t="str">
        <f t="shared" si="1"/>
        <v>是</v>
      </c>
      <c r="G44" s="298" t="str">
        <f t="shared" si="2"/>
        <v>款</v>
      </c>
    </row>
    <row r="45" ht="38.1" customHeight="1" spans="1:7">
      <c r="A45" s="316" t="s">
        <v>2642</v>
      </c>
      <c r="B45" s="317" t="s">
        <v>2643</v>
      </c>
      <c r="C45" s="318">
        <v>22469</v>
      </c>
      <c r="D45" s="318">
        <v>40888</v>
      </c>
      <c r="E45" s="319">
        <f t="shared" si="0"/>
        <v>0.81975165783969</v>
      </c>
      <c r="F45" s="314" t="str">
        <f t="shared" si="1"/>
        <v>是</v>
      </c>
      <c r="G45" s="298" t="str">
        <f t="shared" si="2"/>
        <v>项</v>
      </c>
    </row>
    <row r="46" ht="38.1" customHeight="1" spans="1:7">
      <c r="A46" s="316" t="s">
        <v>2644</v>
      </c>
      <c r="B46" s="317" t="s">
        <v>2645</v>
      </c>
      <c r="C46" s="318">
        <v>11134</v>
      </c>
      <c r="D46" s="318">
        <v>8207</v>
      </c>
      <c r="E46" s="319">
        <f t="shared" si="0"/>
        <v>-0.262888449793426</v>
      </c>
      <c r="F46" s="314" t="str">
        <f t="shared" si="1"/>
        <v>是</v>
      </c>
      <c r="G46" s="298" t="str">
        <f t="shared" si="2"/>
        <v>项</v>
      </c>
    </row>
    <row r="47" ht="38.1" customHeight="1" spans="1:7">
      <c r="A47" s="316" t="s">
        <v>2646</v>
      </c>
      <c r="B47" s="317" t="s">
        <v>2647</v>
      </c>
      <c r="C47" s="318">
        <v>57630</v>
      </c>
      <c r="D47" s="318">
        <v>93522</v>
      </c>
      <c r="E47" s="319">
        <f t="shared" si="0"/>
        <v>0.622800624674649</v>
      </c>
      <c r="F47" s="314" t="str">
        <f t="shared" si="1"/>
        <v>是</v>
      </c>
      <c r="G47" s="298" t="str">
        <f t="shared" si="2"/>
        <v>项</v>
      </c>
    </row>
    <row r="48" ht="38.1" customHeight="1" spans="1:7">
      <c r="A48" s="316" t="s">
        <v>2648</v>
      </c>
      <c r="B48" s="317" t="s">
        <v>2649</v>
      </c>
      <c r="C48" s="318">
        <v>14855</v>
      </c>
      <c r="D48" s="318">
        <v>14993</v>
      </c>
      <c r="E48" s="319">
        <f t="shared" si="0"/>
        <v>0.00928980141366553</v>
      </c>
      <c r="F48" s="314" t="str">
        <f t="shared" si="1"/>
        <v>是</v>
      </c>
      <c r="G48" s="298" t="str">
        <f t="shared" si="2"/>
        <v>项</v>
      </c>
    </row>
    <row r="49" ht="38.1" customHeight="1" spans="1:7">
      <c r="A49" s="316" t="s">
        <v>2650</v>
      </c>
      <c r="B49" s="317" t="s">
        <v>2651</v>
      </c>
      <c r="C49" s="318">
        <v>2546</v>
      </c>
      <c r="D49" s="318">
        <v>3320</v>
      </c>
      <c r="E49" s="319">
        <f t="shared" si="0"/>
        <v>0.304006284367635</v>
      </c>
      <c r="F49" s="314" t="str">
        <f t="shared" si="1"/>
        <v>是</v>
      </c>
      <c r="G49" s="298" t="str">
        <f t="shared" si="2"/>
        <v>项</v>
      </c>
    </row>
    <row r="50" ht="38.1" customHeight="1" spans="1:7">
      <c r="A50" s="316" t="s">
        <v>2652</v>
      </c>
      <c r="B50" s="317" t="s">
        <v>2653</v>
      </c>
      <c r="C50" s="318">
        <v>101</v>
      </c>
      <c r="D50" s="318">
        <v>205</v>
      </c>
      <c r="E50" s="319">
        <f t="shared" si="0"/>
        <v>1.02970297029703</v>
      </c>
      <c r="F50" s="314" t="str">
        <f t="shared" si="1"/>
        <v>是</v>
      </c>
      <c r="G50" s="298" t="str">
        <f t="shared" si="2"/>
        <v>项</v>
      </c>
    </row>
    <row r="51" ht="38.1" customHeight="1" spans="1:7">
      <c r="A51" s="316" t="s">
        <v>2654</v>
      </c>
      <c r="B51" s="317" t="s">
        <v>2655</v>
      </c>
      <c r="C51" s="318"/>
      <c r="D51" s="318"/>
      <c r="E51" s="319" t="str">
        <f t="shared" si="0"/>
        <v/>
      </c>
      <c r="F51" s="314" t="str">
        <f t="shared" si="1"/>
        <v>否</v>
      </c>
      <c r="G51" s="298" t="str">
        <f t="shared" si="2"/>
        <v>项</v>
      </c>
    </row>
    <row r="52" ht="38.1" customHeight="1" spans="1:7">
      <c r="A52" s="316" t="s">
        <v>2656</v>
      </c>
      <c r="B52" s="317" t="s">
        <v>2657</v>
      </c>
      <c r="C52" s="318"/>
      <c r="D52" s="318"/>
      <c r="E52" s="319" t="str">
        <f t="shared" si="0"/>
        <v/>
      </c>
      <c r="F52" s="314" t="str">
        <f t="shared" si="1"/>
        <v>否</v>
      </c>
      <c r="G52" s="298" t="str">
        <f t="shared" si="2"/>
        <v>项</v>
      </c>
    </row>
    <row r="53" ht="38.1" customHeight="1" spans="1:7">
      <c r="A53" s="316" t="s">
        <v>2658</v>
      </c>
      <c r="B53" s="317" t="s">
        <v>2659</v>
      </c>
      <c r="C53" s="318"/>
      <c r="D53" s="318"/>
      <c r="E53" s="319" t="str">
        <f t="shared" si="0"/>
        <v/>
      </c>
      <c r="F53" s="314" t="str">
        <f t="shared" si="1"/>
        <v>否</v>
      </c>
      <c r="G53" s="298" t="str">
        <f t="shared" si="2"/>
        <v>项</v>
      </c>
    </row>
    <row r="54" ht="38.1" customHeight="1" spans="1:7">
      <c r="A54" s="316" t="s">
        <v>2660</v>
      </c>
      <c r="B54" s="317" t="s">
        <v>2661</v>
      </c>
      <c r="C54" s="318"/>
      <c r="D54" s="318"/>
      <c r="E54" s="319" t="str">
        <f t="shared" si="0"/>
        <v/>
      </c>
      <c r="F54" s="314" t="str">
        <f t="shared" si="1"/>
        <v>否</v>
      </c>
      <c r="G54" s="298" t="str">
        <f t="shared" si="2"/>
        <v>项</v>
      </c>
    </row>
    <row r="55" ht="38.1" customHeight="1" spans="1:7">
      <c r="A55" s="316" t="s">
        <v>2662</v>
      </c>
      <c r="B55" s="317" t="s">
        <v>2663</v>
      </c>
      <c r="C55" s="318"/>
      <c r="D55" s="318"/>
      <c r="E55" s="319" t="str">
        <f t="shared" si="0"/>
        <v/>
      </c>
      <c r="F55" s="314" t="str">
        <f t="shared" si="1"/>
        <v>否</v>
      </c>
      <c r="G55" s="298" t="str">
        <f t="shared" si="2"/>
        <v>项</v>
      </c>
    </row>
    <row r="56" ht="38.1" customHeight="1" spans="1:7">
      <c r="A56" s="316" t="s">
        <v>2664</v>
      </c>
      <c r="B56" s="317" t="s">
        <v>2665</v>
      </c>
      <c r="C56" s="318"/>
      <c r="D56" s="318"/>
      <c r="E56" s="319" t="str">
        <f t="shared" si="0"/>
        <v/>
      </c>
      <c r="F56" s="314" t="str">
        <f t="shared" si="1"/>
        <v>否</v>
      </c>
      <c r="G56" s="298" t="str">
        <f t="shared" si="2"/>
        <v>项</v>
      </c>
    </row>
    <row r="57" ht="38.1" customHeight="1" spans="1:7">
      <c r="A57" s="316" t="s">
        <v>2666</v>
      </c>
      <c r="B57" s="315" t="s">
        <v>2667</v>
      </c>
      <c r="C57" s="358"/>
      <c r="D57" s="358"/>
      <c r="E57" s="319"/>
      <c r="F57" s="314" t="str">
        <f t="shared" si="1"/>
        <v>否</v>
      </c>
      <c r="G57" s="298" t="str">
        <f t="shared" si="2"/>
        <v>款</v>
      </c>
    </row>
    <row r="58" ht="38.1" customHeight="1" spans="1:7">
      <c r="A58" s="316" t="s">
        <v>2668</v>
      </c>
      <c r="B58" s="317" t="s">
        <v>2643</v>
      </c>
      <c r="C58" s="318"/>
      <c r="D58" s="318"/>
      <c r="E58" s="319" t="str">
        <f t="shared" si="0"/>
        <v/>
      </c>
      <c r="F58" s="314" t="str">
        <f t="shared" si="1"/>
        <v>否</v>
      </c>
      <c r="G58" s="298" t="str">
        <f t="shared" si="2"/>
        <v>项</v>
      </c>
    </row>
    <row r="59" ht="38.1" customHeight="1" spans="1:7">
      <c r="A59" s="316" t="s">
        <v>2669</v>
      </c>
      <c r="B59" s="317" t="s">
        <v>2645</v>
      </c>
      <c r="C59" s="318"/>
      <c r="D59" s="318"/>
      <c r="E59" s="319" t="str">
        <f t="shared" si="0"/>
        <v/>
      </c>
      <c r="F59" s="314" t="str">
        <f t="shared" si="1"/>
        <v>否</v>
      </c>
      <c r="G59" s="298" t="str">
        <f t="shared" si="2"/>
        <v>项</v>
      </c>
    </row>
    <row r="60" ht="38.1" customHeight="1" spans="1:7">
      <c r="A60" s="316" t="s">
        <v>2670</v>
      </c>
      <c r="B60" s="317" t="s">
        <v>2671</v>
      </c>
      <c r="C60" s="318"/>
      <c r="D60" s="318"/>
      <c r="E60" s="319" t="str">
        <f t="shared" si="0"/>
        <v/>
      </c>
      <c r="F60" s="314" t="str">
        <f t="shared" si="1"/>
        <v>否</v>
      </c>
      <c r="G60" s="298" t="str">
        <f t="shared" si="2"/>
        <v>项</v>
      </c>
    </row>
    <row r="61" ht="38.1" customHeight="1" spans="1:7">
      <c r="A61" s="316" t="s">
        <v>2672</v>
      </c>
      <c r="B61" s="315" t="s">
        <v>2673</v>
      </c>
      <c r="C61" s="358"/>
      <c r="D61" s="358"/>
      <c r="E61" s="319"/>
      <c r="F61" s="314" t="str">
        <f t="shared" si="1"/>
        <v>否</v>
      </c>
      <c r="G61" s="298" t="str">
        <f t="shared" si="2"/>
        <v>款</v>
      </c>
    </row>
    <row r="62" ht="38.1" customHeight="1" spans="1:7">
      <c r="A62" s="316" t="s">
        <v>2674</v>
      </c>
      <c r="B62" s="315" t="s">
        <v>2675</v>
      </c>
      <c r="C62" s="358"/>
      <c r="D62" s="358"/>
      <c r="E62" s="319"/>
      <c r="F62" s="314" t="str">
        <f t="shared" si="1"/>
        <v>否</v>
      </c>
      <c r="G62" s="298" t="str">
        <f t="shared" si="2"/>
        <v>款</v>
      </c>
    </row>
    <row r="63" ht="38.1" customHeight="1" spans="1:7">
      <c r="A63" s="316" t="s">
        <v>2676</v>
      </c>
      <c r="B63" s="317" t="s">
        <v>2677</v>
      </c>
      <c r="C63" s="318"/>
      <c r="D63" s="318"/>
      <c r="E63" s="319" t="str">
        <f t="shared" si="0"/>
        <v/>
      </c>
      <c r="F63" s="314" t="str">
        <f t="shared" si="1"/>
        <v>否</v>
      </c>
      <c r="G63" s="298" t="str">
        <f t="shared" si="2"/>
        <v>项</v>
      </c>
    </row>
    <row r="64" ht="38.1" customHeight="1" spans="1:7">
      <c r="A64" s="316" t="s">
        <v>2678</v>
      </c>
      <c r="B64" s="317" t="s">
        <v>2679</v>
      </c>
      <c r="C64" s="318"/>
      <c r="D64" s="318"/>
      <c r="E64" s="319" t="str">
        <f t="shared" si="0"/>
        <v/>
      </c>
      <c r="F64" s="314" t="str">
        <f t="shared" si="1"/>
        <v>否</v>
      </c>
      <c r="G64" s="298" t="str">
        <f t="shared" si="2"/>
        <v>项</v>
      </c>
    </row>
    <row r="65" ht="38.1" customHeight="1" spans="1:7">
      <c r="A65" s="316" t="s">
        <v>2680</v>
      </c>
      <c r="B65" s="317" t="s">
        <v>2681</v>
      </c>
      <c r="C65" s="318"/>
      <c r="D65" s="318"/>
      <c r="E65" s="319" t="str">
        <f t="shared" si="0"/>
        <v/>
      </c>
      <c r="F65" s="314" t="str">
        <f t="shared" si="1"/>
        <v>否</v>
      </c>
      <c r="G65" s="298" t="str">
        <f t="shared" si="2"/>
        <v>项</v>
      </c>
    </row>
    <row r="66" ht="38.1" customHeight="1" spans="1:7">
      <c r="A66" s="316" t="s">
        <v>2682</v>
      </c>
      <c r="B66" s="317" t="s">
        <v>2683</v>
      </c>
      <c r="C66" s="318"/>
      <c r="D66" s="318"/>
      <c r="E66" s="319" t="str">
        <f t="shared" si="0"/>
        <v/>
      </c>
      <c r="F66" s="314" t="str">
        <f t="shared" si="1"/>
        <v>否</v>
      </c>
      <c r="G66" s="298" t="str">
        <f t="shared" si="2"/>
        <v>项</v>
      </c>
    </row>
    <row r="67" ht="38.1" customHeight="1" spans="1:7">
      <c r="A67" s="316" t="s">
        <v>2684</v>
      </c>
      <c r="B67" s="317" t="s">
        <v>2685</v>
      </c>
      <c r="C67" s="318"/>
      <c r="D67" s="318"/>
      <c r="E67" s="319" t="str">
        <f t="shared" si="0"/>
        <v/>
      </c>
      <c r="F67" s="314" t="str">
        <f t="shared" si="1"/>
        <v>否</v>
      </c>
      <c r="G67" s="298" t="str">
        <f t="shared" si="2"/>
        <v>项</v>
      </c>
    </row>
    <row r="68" ht="38.1" customHeight="1" spans="1:7">
      <c r="A68" s="316" t="s">
        <v>2686</v>
      </c>
      <c r="B68" s="315" t="s">
        <v>2687</v>
      </c>
      <c r="C68" s="318">
        <v>2025</v>
      </c>
      <c r="D68" s="318">
        <v>2500</v>
      </c>
      <c r="E68" s="319">
        <f t="shared" ref="E68:E131" si="3">IF(C68&gt;0,D68/C68-1,IF(C68&lt;0,-(D68/C68-1),""))</f>
        <v>0.234567901234568</v>
      </c>
      <c r="F68" s="314" t="str">
        <f t="shared" ref="F68:F131" si="4">IF(LEN(A68)=3,"是",IF(B68&lt;&gt;"",IF(SUM(C68:D68)&lt;&gt;0,"是","否"),"是"))</f>
        <v>是</v>
      </c>
      <c r="G68" s="298" t="str">
        <f t="shared" ref="G68:G131" si="5">IF(LEN(A68)=3,"类",IF(LEN(A68)=5,"款","项"))</f>
        <v>款</v>
      </c>
    </row>
    <row r="69" ht="38.1" customHeight="1" spans="1:7">
      <c r="A69" s="316" t="s">
        <v>2688</v>
      </c>
      <c r="B69" s="317" t="s">
        <v>2689</v>
      </c>
      <c r="C69" s="318">
        <v>2011</v>
      </c>
      <c r="D69" s="318">
        <v>2485</v>
      </c>
      <c r="E69" s="319">
        <f t="shared" si="3"/>
        <v>0.235703630034809</v>
      </c>
      <c r="F69" s="314" t="str">
        <f t="shared" si="4"/>
        <v>是</v>
      </c>
      <c r="G69" s="298" t="str">
        <f t="shared" si="5"/>
        <v>项</v>
      </c>
    </row>
    <row r="70" ht="38.1" customHeight="1" spans="1:7">
      <c r="A70" s="316" t="s">
        <v>2690</v>
      </c>
      <c r="B70" s="317" t="s">
        <v>2691</v>
      </c>
      <c r="C70" s="318">
        <v>14</v>
      </c>
      <c r="D70" s="318">
        <v>15</v>
      </c>
      <c r="E70" s="319">
        <f t="shared" si="3"/>
        <v>0.0714285714285714</v>
      </c>
      <c r="F70" s="314" t="str">
        <f t="shared" si="4"/>
        <v>是</v>
      </c>
      <c r="G70" s="298" t="str">
        <f t="shared" si="5"/>
        <v>项</v>
      </c>
    </row>
    <row r="71" ht="38.1" customHeight="1" spans="1:7">
      <c r="A71" s="316" t="s">
        <v>2692</v>
      </c>
      <c r="B71" s="317" t="s">
        <v>2693</v>
      </c>
      <c r="C71" s="318"/>
      <c r="D71" s="318"/>
      <c r="E71" s="319" t="str">
        <f t="shared" si="3"/>
        <v/>
      </c>
      <c r="F71" s="314" t="str">
        <f t="shared" si="4"/>
        <v>否</v>
      </c>
      <c r="G71" s="298" t="str">
        <f t="shared" si="5"/>
        <v>项</v>
      </c>
    </row>
    <row r="72" ht="38.1" customHeight="1" spans="1:7">
      <c r="A72" s="316" t="s">
        <v>2694</v>
      </c>
      <c r="B72" s="315" t="s">
        <v>2695</v>
      </c>
      <c r="C72" s="358"/>
      <c r="D72" s="358"/>
      <c r="E72" s="319"/>
      <c r="F72" s="314" t="str">
        <f t="shared" si="4"/>
        <v>否</v>
      </c>
      <c r="G72" s="298" t="str">
        <f t="shared" si="5"/>
        <v>款</v>
      </c>
    </row>
    <row r="73" ht="38.1" customHeight="1" spans="1:7">
      <c r="A73" s="316" t="s">
        <v>2696</v>
      </c>
      <c r="B73" s="317" t="s">
        <v>2643</v>
      </c>
      <c r="C73" s="318"/>
      <c r="D73" s="318"/>
      <c r="E73" s="319" t="str">
        <f t="shared" si="3"/>
        <v/>
      </c>
      <c r="F73" s="314" t="str">
        <f t="shared" si="4"/>
        <v>否</v>
      </c>
      <c r="G73" s="298" t="str">
        <f t="shared" si="5"/>
        <v>项</v>
      </c>
    </row>
    <row r="74" ht="38.1" customHeight="1" spans="1:7">
      <c r="A74" s="316" t="s">
        <v>2697</v>
      </c>
      <c r="B74" s="317" t="s">
        <v>2645</v>
      </c>
      <c r="C74" s="318"/>
      <c r="D74" s="318"/>
      <c r="E74" s="319" t="str">
        <f t="shared" si="3"/>
        <v/>
      </c>
      <c r="F74" s="314" t="str">
        <f t="shared" si="4"/>
        <v>否</v>
      </c>
      <c r="G74" s="298" t="str">
        <f t="shared" si="5"/>
        <v>项</v>
      </c>
    </row>
    <row r="75" ht="38.1" customHeight="1" spans="1:7">
      <c r="A75" s="316" t="s">
        <v>2698</v>
      </c>
      <c r="B75" s="317" t="s">
        <v>2699</v>
      </c>
      <c r="C75" s="318"/>
      <c r="D75" s="318"/>
      <c r="E75" s="319" t="str">
        <f t="shared" si="3"/>
        <v/>
      </c>
      <c r="F75" s="314" t="str">
        <f t="shared" si="4"/>
        <v>否</v>
      </c>
      <c r="G75" s="298" t="str">
        <f t="shared" si="5"/>
        <v>项</v>
      </c>
    </row>
    <row r="76" ht="38.1" customHeight="1" spans="1:7">
      <c r="A76" s="316" t="s">
        <v>2700</v>
      </c>
      <c r="B76" s="315" t="s">
        <v>2701</v>
      </c>
      <c r="C76" s="358"/>
      <c r="D76" s="358"/>
      <c r="E76" s="319"/>
      <c r="F76" s="314" t="str">
        <f t="shared" si="4"/>
        <v>否</v>
      </c>
      <c r="G76" s="298" t="str">
        <f t="shared" si="5"/>
        <v>款</v>
      </c>
    </row>
    <row r="77" ht="38.1" customHeight="1" spans="1:7">
      <c r="A77" s="316" t="s">
        <v>2702</v>
      </c>
      <c r="B77" s="317" t="s">
        <v>2643</v>
      </c>
      <c r="C77" s="318"/>
      <c r="D77" s="318"/>
      <c r="E77" s="319" t="str">
        <f t="shared" si="3"/>
        <v/>
      </c>
      <c r="F77" s="314" t="str">
        <f t="shared" si="4"/>
        <v>否</v>
      </c>
      <c r="G77" s="298" t="str">
        <f t="shared" si="5"/>
        <v>项</v>
      </c>
    </row>
    <row r="78" ht="38.1" customHeight="1" spans="1:7">
      <c r="A78" s="316" t="s">
        <v>2703</v>
      </c>
      <c r="B78" s="317" t="s">
        <v>2645</v>
      </c>
      <c r="C78" s="318"/>
      <c r="D78" s="318"/>
      <c r="E78" s="319" t="str">
        <f t="shared" si="3"/>
        <v/>
      </c>
      <c r="F78" s="314" t="str">
        <f t="shared" si="4"/>
        <v>否</v>
      </c>
      <c r="G78" s="298" t="str">
        <f t="shared" si="5"/>
        <v>项</v>
      </c>
    </row>
    <row r="79" s="294" customFormat="1" ht="38.1" customHeight="1" spans="1:7">
      <c r="A79" s="316" t="s">
        <v>2704</v>
      </c>
      <c r="B79" s="317" t="s">
        <v>2705</v>
      </c>
      <c r="C79" s="318"/>
      <c r="D79" s="318"/>
      <c r="E79" s="319" t="str">
        <f t="shared" si="3"/>
        <v/>
      </c>
      <c r="F79" s="314" t="str">
        <f t="shared" si="4"/>
        <v>否</v>
      </c>
      <c r="G79" s="298" t="str">
        <f t="shared" si="5"/>
        <v>项</v>
      </c>
    </row>
    <row r="80" s="294" customFormat="1" ht="38.1" customHeight="1" spans="1:7">
      <c r="A80" s="316" t="s">
        <v>2706</v>
      </c>
      <c r="B80" s="315" t="s">
        <v>2707</v>
      </c>
      <c r="C80" s="358"/>
      <c r="D80" s="358"/>
      <c r="E80" s="319"/>
      <c r="F80" s="314" t="str">
        <f t="shared" si="4"/>
        <v>否</v>
      </c>
      <c r="G80" s="298" t="str">
        <f t="shared" si="5"/>
        <v>款</v>
      </c>
    </row>
    <row r="81" s="294" customFormat="1" ht="38.1" customHeight="1" spans="1:7">
      <c r="A81" s="316" t="s">
        <v>2708</v>
      </c>
      <c r="B81" s="317" t="s">
        <v>2677</v>
      </c>
      <c r="C81" s="318"/>
      <c r="D81" s="318"/>
      <c r="E81" s="319" t="str">
        <f t="shared" si="3"/>
        <v/>
      </c>
      <c r="F81" s="314" t="str">
        <f t="shared" si="4"/>
        <v>否</v>
      </c>
      <c r="G81" s="298" t="str">
        <f t="shared" si="5"/>
        <v>项</v>
      </c>
    </row>
    <row r="82" s="294" customFormat="1" ht="38.1" customHeight="1" spans="1:7">
      <c r="A82" s="316" t="s">
        <v>2709</v>
      </c>
      <c r="B82" s="317" t="s">
        <v>2679</v>
      </c>
      <c r="C82" s="318"/>
      <c r="D82" s="318"/>
      <c r="E82" s="319" t="str">
        <f t="shared" si="3"/>
        <v/>
      </c>
      <c r="F82" s="314" t="str">
        <f t="shared" si="4"/>
        <v>否</v>
      </c>
      <c r="G82" s="298" t="str">
        <f t="shared" si="5"/>
        <v>项</v>
      </c>
    </row>
    <row r="83" s="294" customFormat="1" ht="38.1" customHeight="1" spans="1:7">
      <c r="A83" s="316" t="s">
        <v>2710</v>
      </c>
      <c r="B83" s="317" t="s">
        <v>2681</v>
      </c>
      <c r="C83" s="318"/>
      <c r="D83" s="318"/>
      <c r="E83" s="319" t="str">
        <f t="shared" si="3"/>
        <v/>
      </c>
      <c r="F83" s="314" t="str">
        <f t="shared" si="4"/>
        <v>否</v>
      </c>
      <c r="G83" s="298" t="str">
        <f t="shared" si="5"/>
        <v>项</v>
      </c>
    </row>
    <row r="84" s="294" customFormat="1" ht="38.1" customHeight="1" spans="1:7">
      <c r="A84" s="316" t="s">
        <v>2711</v>
      </c>
      <c r="B84" s="317" t="s">
        <v>2683</v>
      </c>
      <c r="C84" s="318"/>
      <c r="D84" s="318"/>
      <c r="E84" s="319" t="str">
        <f t="shared" si="3"/>
        <v/>
      </c>
      <c r="F84" s="314" t="str">
        <f t="shared" si="4"/>
        <v>否</v>
      </c>
      <c r="G84" s="298" t="str">
        <f t="shared" si="5"/>
        <v>项</v>
      </c>
    </row>
    <row r="85" s="294" customFormat="1" ht="38.1" customHeight="1" spans="1:7">
      <c r="A85" s="316" t="s">
        <v>2712</v>
      </c>
      <c r="B85" s="317" t="s">
        <v>2713</v>
      </c>
      <c r="C85" s="318"/>
      <c r="D85" s="318"/>
      <c r="E85" s="319" t="str">
        <f t="shared" si="3"/>
        <v/>
      </c>
      <c r="F85" s="314" t="str">
        <f t="shared" si="4"/>
        <v>否</v>
      </c>
      <c r="G85" s="298" t="str">
        <f t="shared" si="5"/>
        <v>项</v>
      </c>
    </row>
    <row r="86" s="294" customFormat="1" ht="38.1" customHeight="1" spans="1:7">
      <c r="A86" s="316" t="s">
        <v>2714</v>
      </c>
      <c r="B86" s="315" t="s">
        <v>2715</v>
      </c>
      <c r="C86" s="358"/>
      <c r="D86" s="358"/>
      <c r="E86" s="319"/>
      <c r="F86" s="314" t="str">
        <f t="shared" si="4"/>
        <v>否</v>
      </c>
      <c r="G86" s="298" t="str">
        <f t="shared" si="5"/>
        <v>款</v>
      </c>
    </row>
    <row r="87" s="294" customFormat="1" ht="38.1" customHeight="1" spans="1:7">
      <c r="A87" s="316" t="s">
        <v>2716</v>
      </c>
      <c r="B87" s="317" t="s">
        <v>2689</v>
      </c>
      <c r="C87" s="318"/>
      <c r="D87" s="318"/>
      <c r="E87" s="319" t="str">
        <f t="shared" si="3"/>
        <v/>
      </c>
      <c r="F87" s="314" t="str">
        <f t="shared" si="4"/>
        <v>否</v>
      </c>
      <c r="G87" s="298" t="str">
        <f t="shared" si="5"/>
        <v>项</v>
      </c>
    </row>
    <row r="88" s="294" customFormat="1" ht="38.1" customHeight="1" spans="1:7">
      <c r="A88" s="316" t="s">
        <v>2717</v>
      </c>
      <c r="B88" s="317" t="s">
        <v>2718</v>
      </c>
      <c r="C88" s="318"/>
      <c r="D88" s="318"/>
      <c r="E88" s="319" t="str">
        <f t="shared" si="3"/>
        <v/>
      </c>
      <c r="F88" s="314" t="str">
        <f t="shared" si="4"/>
        <v>否</v>
      </c>
      <c r="G88" s="298" t="str">
        <f t="shared" si="5"/>
        <v>项</v>
      </c>
    </row>
    <row r="89" s="294" customFormat="1" ht="38.1" customHeight="1" spans="1:7">
      <c r="A89" s="316" t="s">
        <v>2719</v>
      </c>
      <c r="B89" s="315" t="s">
        <v>2720</v>
      </c>
      <c r="C89" s="358"/>
      <c r="D89" s="358"/>
      <c r="E89" s="319"/>
      <c r="F89" s="314" t="str">
        <f t="shared" si="4"/>
        <v>否</v>
      </c>
      <c r="G89" s="298" t="str">
        <f t="shared" si="5"/>
        <v>款</v>
      </c>
    </row>
    <row r="90" s="294" customFormat="1" ht="38.1" customHeight="1" spans="1:7">
      <c r="A90" s="316" t="s">
        <v>2721</v>
      </c>
      <c r="B90" s="317" t="s">
        <v>2643</v>
      </c>
      <c r="C90" s="318"/>
      <c r="D90" s="318"/>
      <c r="E90" s="319" t="str">
        <f t="shared" si="3"/>
        <v/>
      </c>
      <c r="F90" s="314" t="str">
        <f t="shared" si="4"/>
        <v>否</v>
      </c>
      <c r="G90" s="298" t="str">
        <f t="shared" si="5"/>
        <v>项</v>
      </c>
    </row>
    <row r="91" s="294" customFormat="1" ht="38.1" customHeight="1" spans="1:7">
      <c r="A91" s="316" t="s">
        <v>2722</v>
      </c>
      <c r="B91" s="317" t="s">
        <v>2645</v>
      </c>
      <c r="C91" s="318"/>
      <c r="D91" s="318"/>
      <c r="E91" s="319" t="str">
        <f t="shared" si="3"/>
        <v/>
      </c>
      <c r="F91" s="314" t="str">
        <f t="shared" si="4"/>
        <v>否</v>
      </c>
      <c r="G91" s="298" t="str">
        <f t="shared" si="5"/>
        <v>项</v>
      </c>
    </row>
    <row r="92" s="294" customFormat="1" ht="38.1" customHeight="1" spans="1:7">
      <c r="A92" s="316" t="s">
        <v>2723</v>
      </c>
      <c r="B92" s="317" t="s">
        <v>2647</v>
      </c>
      <c r="C92" s="318"/>
      <c r="D92" s="318"/>
      <c r="E92" s="319" t="str">
        <f t="shared" si="3"/>
        <v/>
      </c>
      <c r="F92" s="314" t="str">
        <f t="shared" si="4"/>
        <v>否</v>
      </c>
      <c r="G92" s="298" t="str">
        <f t="shared" si="5"/>
        <v>项</v>
      </c>
    </row>
    <row r="93" s="294" customFormat="1" ht="38.1" customHeight="1" spans="1:7">
      <c r="A93" s="316" t="s">
        <v>2724</v>
      </c>
      <c r="B93" s="317" t="s">
        <v>2649</v>
      </c>
      <c r="C93" s="318"/>
      <c r="D93" s="318"/>
      <c r="E93" s="319" t="str">
        <f t="shared" si="3"/>
        <v/>
      </c>
      <c r="F93" s="314" t="str">
        <f t="shared" si="4"/>
        <v>否</v>
      </c>
      <c r="G93" s="298" t="str">
        <f t="shared" si="5"/>
        <v>项</v>
      </c>
    </row>
    <row r="94" ht="38.1" customHeight="1" spans="1:7">
      <c r="A94" s="316" t="s">
        <v>2725</v>
      </c>
      <c r="B94" s="317" t="s">
        <v>2655</v>
      </c>
      <c r="C94" s="318"/>
      <c r="D94" s="318"/>
      <c r="E94" s="319" t="str">
        <f t="shared" si="3"/>
        <v/>
      </c>
      <c r="F94" s="314" t="str">
        <f t="shared" si="4"/>
        <v>否</v>
      </c>
      <c r="G94" s="298" t="str">
        <f t="shared" si="5"/>
        <v>项</v>
      </c>
    </row>
    <row r="95" ht="38.1" customHeight="1" spans="1:7">
      <c r="A95" s="316" t="s">
        <v>2726</v>
      </c>
      <c r="B95" s="317" t="s">
        <v>2659</v>
      </c>
      <c r="C95" s="318"/>
      <c r="D95" s="318"/>
      <c r="E95" s="319" t="str">
        <f t="shared" si="3"/>
        <v/>
      </c>
      <c r="F95" s="314" t="str">
        <f t="shared" si="4"/>
        <v>否</v>
      </c>
      <c r="G95" s="298" t="str">
        <f t="shared" si="5"/>
        <v>项</v>
      </c>
    </row>
    <row r="96" ht="38.1" customHeight="1" spans="1:7">
      <c r="A96" s="316" t="s">
        <v>2727</v>
      </c>
      <c r="B96" s="317" t="s">
        <v>2661</v>
      </c>
      <c r="C96" s="318"/>
      <c r="D96" s="318"/>
      <c r="E96" s="319" t="str">
        <f t="shared" si="3"/>
        <v/>
      </c>
      <c r="F96" s="314" t="str">
        <f t="shared" si="4"/>
        <v>否</v>
      </c>
      <c r="G96" s="298" t="str">
        <f t="shared" si="5"/>
        <v>项</v>
      </c>
    </row>
    <row r="97" s="294" customFormat="1" ht="38.1" customHeight="1" spans="1:7">
      <c r="A97" s="316" t="s">
        <v>2728</v>
      </c>
      <c r="B97" s="317" t="s">
        <v>2729</v>
      </c>
      <c r="C97" s="318"/>
      <c r="D97" s="318"/>
      <c r="E97" s="319" t="str">
        <f t="shared" si="3"/>
        <v/>
      </c>
      <c r="F97" s="314" t="str">
        <f t="shared" si="4"/>
        <v>否</v>
      </c>
      <c r="G97" s="298" t="str">
        <f t="shared" si="5"/>
        <v>项</v>
      </c>
    </row>
    <row r="98" s="294" customFormat="1" ht="38.1" customHeight="1" spans="1:7">
      <c r="A98" s="310" t="s">
        <v>100</v>
      </c>
      <c r="B98" s="311" t="s">
        <v>2730</v>
      </c>
      <c r="C98" s="355">
        <v>538</v>
      </c>
      <c r="D98" s="355">
        <v>650</v>
      </c>
      <c r="E98" s="324"/>
      <c r="F98" s="314" t="str">
        <f t="shared" si="4"/>
        <v>是</v>
      </c>
      <c r="G98" s="298" t="str">
        <f t="shared" si="5"/>
        <v>类</v>
      </c>
    </row>
    <row r="99" ht="38.1" customHeight="1" spans="1:7">
      <c r="A99" s="316" t="s">
        <v>2731</v>
      </c>
      <c r="B99" s="315" t="s">
        <v>2732</v>
      </c>
      <c r="C99" s="318">
        <v>538</v>
      </c>
      <c r="D99" s="318">
        <v>650</v>
      </c>
      <c r="E99" s="319"/>
      <c r="F99" s="314" t="str">
        <f t="shared" si="4"/>
        <v>是</v>
      </c>
      <c r="G99" s="298" t="str">
        <f t="shared" si="5"/>
        <v>款</v>
      </c>
    </row>
    <row r="100" s="294" customFormat="1" ht="38.1" customHeight="1" spans="1:7">
      <c r="A100" s="316" t="s">
        <v>2733</v>
      </c>
      <c r="B100" s="317" t="s">
        <v>2613</v>
      </c>
      <c r="C100" s="318">
        <v>414</v>
      </c>
      <c r="D100" s="318">
        <v>500</v>
      </c>
      <c r="E100" s="319">
        <f t="shared" si="3"/>
        <v>0.207729468599034</v>
      </c>
      <c r="F100" s="314" t="str">
        <f t="shared" si="4"/>
        <v>是</v>
      </c>
      <c r="G100" s="298" t="str">
        <f t="shared" si="5"/>
        <v>项</v>
      </c>
    </row>
    <row r="101" s="294" customFormat="1" ht="38.1" customHeight="1" spans="1:7">
      <c r="A101" s="316" t="s">
        <v>2734</v>
      </c>
      <c r="B101" s="317" t="s">
        <v>2735</v>
      </c>
      <c r="C101" s="318"/>
      <c r="D101" s="318"/>
      <c r="E101" s="319" t="str">
        <f t="shared" si="3"/>
        <v/>
      </c>
      <c r="F101" s="314" t="str">
        <f t="shared" si="4"/>
        <v>否</v>
      </c>
      <c r="G101" s="298" t="str">
        <f t="shared" si="5"/>
        <v>项</v>
      </c>
    </row>
    <row r="102" s="294" customFormat="1" ht="38.1" customHeight="1" spans="1:7">
      <c r="A102" s="316" t="s">
        <v>2736</v>
      </c>
      <c r="B102" s="317" t="s">
        <v>2737</v>
      </c>
      <c r="C102" s="318"/>
      <c r="D102" s="318"/>
      <c r="E102" s="319" t="str">
        <f t="shared" si="3"/>
        <v/>
      </c>
      <c r="F102" s="314" t="str">
        <f t="shared" si="4"/>
        <v>否</v>
      </c>
      <c r="G102" s="298" t="str">
        <f t="shared" si="5"/>
        <v>项</v>
      </c>
    </row>
    <row r="103" s="294" customFormat="1" ht="38.1" customHeight="1" spans="1:7">
      <c r="A103" s="316" t="s">
        <v>2738</v>
      </c>
      <c r="B103" s="317" t="s">
        <v>2739</v>
      </c>
      <c r="C103" s="318">
        <v>124</v>
      </c>
      <c r="D103" s="318">
        <v>150</v>
      </c>
      <c r="E103" s="319">
        <f t="shared" si="3"/>
        <v>0.209677419354839</v>
      </c>
      <c r="F103" s="314" t="str">
        <f t="shared" si="4"/>
        <v>是</v>
      </c>
      <c r="G103" s="298" t="str">
        <f t="shared" si="5"/>
        <v>项</v>
      </c>
    </row>
    <row r="104" s="294" customFormat="1" ht="38.1" customHeight="1" spans="1:7">
      <c r="A104" s="316" t="s">
        <v>2740</v>
      </c>
      <c r="B104" s="317" t="s">
        <v>2741</v>
      </c>
      <c r="C104" s="318"/>
      <c r="D104" s="318"/>
      <c r="E104" s="319" t="str">
        <f t="shared" si="3"/>
        <v/>
      </c>
      <c r="F104" s="314" t="str">
        <f t="shared" si="4"/>
        <v>否</v>
      </c>
      <c r="G104" s="298" t="str">
        <f t="shared" si="5"/>
        <v>款</v>
      </c>
    </row>
    <row r="105" ht="38.1" customHeight="1" spans="1:7">
      <c r="A105" s="316" t="s">
        <v>2742</v>
      </c>
      <c r="B105" s="317" t="s">
        <v>2613</v>
      </c>
      <c r="C105" s="318"/>
      <c r="D105" s="318"/>
      <c r="E105" s="319" t="str">
        <f t="shared" si="3"/>
        <v/>
      </c>
      <c r="F105" s="314" t="str">
        <f t="shared" si="4"/>
        <v>否</v>
      </c>
      <c r="G105" s="298" t="str">
        <f t="shared" si="5"/>
        <v>项</v>
      </c>
    </row>
    <row r="106" s="294" customFormat="1" ht="38.1" customHeight="1" spans="1:7">
      <c r="A106" s="316" t="s">
        <v>2743</v>
      </c>
      <c r="B106" s="317" t="s">
        <v>2735</v>
      </c>
      <c r="C106" s="318"/>
      <c r="D106" s="318"/>
      <c r="E106" s="319" t="str">
        <f t="shared" si="3"/>
        <v/>
      </c>
      <c r="F106" s="314" t="str">
        <f t="shared" si="4"/>
        <v>否</v>
      </c>
      <c r="G106" s="298" t="str">
        <f t="shared" si="5"/>
        <v>项</v>
      </c>
    </row>
    <row r="107" s="294" customFormat="1" ht="38.1" customHeight="1" spans="1:7">
      <c r="A107" s="316" t="s">
        <v>2744</v>
      </c>
      <c r="B107" s="317" t="s">
        <v>2745</v>
      </c>
      <c r="C107" s="318"/>
      <c r="D107" s="318"/>
      <c r="E107" s="319" t="str">
        <f t="shared" si="3"/>
        <v/>
      </c>
      <c r="F107" s="314" t="str">
        <f t="shared" si="4"/>
        <v>否</v>
      </c>
      <c r="G107" s="298" t="str">
        <f t="shared" si="5"/>
        <v>项</v>
      </c>
    </row>
    <row r="108" s="294" customFormat="1" ht="38.1" customHeight="1" spans="1:7">
      <c r="A108" s="316" t="s">
        <v>2746</v>
      </c>
      <c r="B108" s="317" t="s">
        <v>2747</v>
      </c>
      <c r="C108" s="318"/>
      <c r="D108" s="318"/>
      <c r="E108" s="319" t="str">
        <f t="shared" si="3"/>
        <v/>
      </c>
      <c r="F108" s="314" t="str">
        <f t="shared" si="4"/>
        <v>否</v>
      </c>
      <c r="G108" s="298" t="str">
        <f t="shared" si="5"/>
        <v>项</v>
      </c>
    </row>
    <row r="109" ht="38.1" customHeight="1" spans="1:7">
      <c r="A109" s="316" t="s">
        <v>2748</v>
      </c>
      <c r="B109" s="315" t="s">
        <v>2749</v>
      </c>
      <c r="C109" s="358"/>
      <c r="D109" s="358"/>
      <c r="E109" s="319"/>
      <c r="F109" s="314" t="str">
        <f t="shared" si="4"/>
        <v>否</v>
      </c>
      <c r="G109" s="298" t="str">
        <f t="shared" si="5"/>
        <v>款</v>
      </c>
    </row>
    <row r="110" s="294" customFormat="1" ht="38.1" customHeight="1" spans="1:7">
      <c r="A110" s="316" t="s">
        <v>2750</v>
      </c>
      <c r="B110" s="317" t="s">
        <v>2751</v>
      </c>
      <c r="C110" s="318"/>
      <c r="D110" s="318"/>
      <c r="E110" s="319" t="str">
        <f t="shared" si="3"/>
        <v/>
      </c>
      <c r="F110" s="314" t="str">
        <f t="shared" si="4"/>
        <v>否</v>
      </c>
      <c r="G110" s="298" t="str">
        <f t="shared" si="5"/>
        <v>项</v>
      </c>
    </row>
    <row r="111" s="294" customFormat="1" ht="38.1" customHeight="1" spans="1:7">
      <c r="A111" s="316" t="s">
        <v>2752</v>
      </c>
      <c r="B111" s="317" t="s">
        <v>2753</v>
      </c>
      <c r="C111" s="318"/>
      <c r="D111" s="318"/>
      <c r="E111" s="319" t="str">
        <f t="shared" si="3"/>
        <v/>
      </c>
      <c r="F111" s="314" t="str">
        <f t="shared" si="4"/>
        <v>否</v>
      </c>
      <c r="G111" s="298" t="str">
        <f t="shared" si="5"/>
        <v>项</v>
      </c>
    </row>
    <row r="112" s="294" customFormat="1" ht="38.1" customHeight="1" spans="1:7">
      <c r="A112" s="316" t="s">
        <v>2754</v>
      </c>
      <c r="B112" s="317" t="s">
        <v>2755</v>
      </c>
      <c r="C112" s="318"/>
      <c r="D112" s="318"/>
      <c r="E112" s="319" t="str">
        <f t="shared" si="3"/>
        <v/>
      </c>
      <c r="F112" s="314" t="str">
        <f t="shared" si="4"/>
        <v>否</v>
      </c>
      <c r="G112" s="298" t="str">
        <f t="shared" si="5"/>
        <v>项</v>
      </c>
    </row>
    <row r="113" ht="38.1" customHeight="1" spans="1:7">
      <c r="A113" s="316" t="s">
        <v>2756</v>
      </c>
      <c r="B113" s="317" t="s">
        <v>2757</v>
      </c>
      <c r="C113" s="318"/>
      <c r="D113" s="318"/>
      <c r="E113" s="319" t="str">
        <f t="shared" si="3"/>
        <v/>
      </c>
      <c r="F113" s="314" t="str">
        <f t="shared" si="4"/>
        <v>否</v>
      </c>
      <c r="G113" s="298" t="str">
        <f t="shared" si="5"/>
        <v>项</v>
      </c>
    </row>
    <row r="114" s="294" customFormat="1" ht="38.1" customHeight="1" spans="1:7">
      <c r="A114" s="326">
        <v>21370</v>
      </c>
      <c r="B114" s="315" t="s">
        <v>2758</v>
      </c>
      <c r="C114" s="358"/>
      <c r="D114" s="358"/>
      <c r="E114" s="319"/>
      <c r="F114" s="314" t="str">
        <f t="shared" si="4"/>
        <v>否</v>
      </c>
      <c r="G114" s="298" t="str">
        <f t="shared" si="5"/>
        <v>款</v>
      </c>
    </row>
    <row r="115" s="294" customFormat="1" ht="38.1" customHeight="1" spans="1:7">
      <c r="A115" s="326">
        <v>2137001</v>
      </c>
      <c r="B115" s="317" t="s">
        <v>2613</v>
      </c>
      <c r="C115" s="318"/>
      <c r="D115" s="318"/>
      <c r="E115" s="319" t="str">
        <f t="shared" si="3"/>
        <v/>
      </c>
      <c r="F115" s="314" t="str">
        <f t="shared" si="4"/>
        <v>否</v>
      </c>
      <c r="G115" s="298" t="str">
        <f t="shared" si="5"/>
        <v>项</v>
      </c>
    </row>
    <row r="116" ht="38.1" customHeight="1" spans="1:7">
      <c r="A116" s="326">
        <v>2137099</v>
      </c>
      <c r="B116" s="317" t="s">
        <v>2759</v>
      </c>
      <c r="C116" s="318"/>
      <c r="D116" s="318"/>
      <c r="E116" s="319" t="str">
        <f t="shared" si="3"/>
        <v/>
      </c>
      <c r="F116" s="314" t="str">
        <f t="shared" si="4"/>
        <v>否</v>
      </c>
      <c r="G116" s="298" t="str">
        <f t="shared" si="5"/>
        <v>项</v>
      </c>
    </row>
    <row r="117" s="294" customFormat="1" ht="38.1" customHeight="1" spans="1:7">
      <c r="A117" s="326">
        <v>21371</v>
      </c>
      <c r="B117" s="317" t="s">
        <v>2760</v>
      </c>
      <c r="C117" s="318"/>
      <c r="D117" s="318"/>
      <c r="E117" s="319" t="str">
        <f t="shared" si="3"/>
        <v/>
      </c>
      <c r="F117" s="314" t="str">
        <f t="shared" si="4"/>
        <v>否</v>
      </c>
      <c r="G117" s="298" t="str">
        <f t="shared" si="5"/>
        <v>款</v>
      </c>
    </row>
    <row r="118" ht="38.1" customHeight="1" spans="1:7">
      <c r="A118" s="326">
        <v>2137101</v>
      </c>
      <c r="B118" s="317" t="s">
        <v>2751</v>
      </c>
      <c r="C118" s="318"/>
      <c r="D118" s="318"/>
      <c r="E118" s="319" t="str">
        <f t="shared" si="3"/>
        <v/>
      </c>
      <c r="F118" s="314" t="str">
        <f t="shared" si="4"/>
        <v>否</v>
      </c>
      <c r="G118" s="298" t="str">
        <f t="shared" si="5"/>
        <v>项</v>
      </c>
    </row>
    <row r="119" s="294" customFormat="1" ht="38.1" customHeight="1" spans="1:7">
      <c r="A119" s="326">
        <v>2137102</v>
      </c>
      <c r="B119" s="317" t="s">
        <v>2761</v>
      </c>
      <c r="C119" s="318"/>
      <c r="D119" s="318"/>
      <c r="E119" s="319" t="str">
        <f t="shared" si="3"/>
        <v/>
      </c>
      <c r="F119" s="314" t="str">
        <f t="shared" si="4"/>
        <v>否</v>
      </c>
      <c r="G119" s="298" t="str">
        <f t="shared" si="5"/>
        <v>项</v>
      </c>
    </row>
    <row r="120" s="294" customFormat="1" ht="38.1" customHeight="1" spans="1:7">
      <c r="A120" s="326">
        <v>2137103</v>
      </c>
      <c r="B120" s="317" t="s">
        <v>2755</v>
      </c>
      <c r="C120" s="318"/>
      <c r="D120" s="318"/>
      <c r="E120" s="319" t="str">
        <f t="shared" si="3"/>
        <v/>
      </c>
      <c r="F120" s="314" t="str">
        <f t="shared" si="4"/>
        <v>否</v>
      </c>
      <c r="G120" s="298" t="str">
        <f t="shared" si="5"/>
        <v>项</v>
      </c>
    </row>
    <row r="121" s="294" customFormat="1" ht="38.1" customHeight="1" spans="1:7">
      <c r="A121" s="326">
        <v>2137199</v>
      </c>
      <c r="B121" s="317" t="s">
        <v>2762</v>
      </c>
      <c r="C121" s="318"/>
      <c r="D121" s="318"/>
      <c r="E121" s="319" t="str">
        <f t="shared" si="3"/>
        <v/>
      </c>
      <c r="F121" s="314" t="str">
        <f t="shared" si="4"/>
        <v>否</v>
      </c>
      <c r="G121" s="298" t="str">
        <f t="shared" si="5"/>
        <v>项</v>
      </c>
    </row>
    <row r="122" s="294" customFormat="1" ht="38.1" customHeight="1" spans="1:7">
      <c r="A122" s="310" t="s">
        <v>103</v>
      </c>
      <c r="B122" s="311" t="s">
        <v>2763</v>
      </c>
      <c r="C122" s="355"/>
      <c r="D122" s="355"/>
      <c r="E122" s="324"/>
      <c r="F122" s="314" t="str">
        <f t="shared" si="4"/>
        <v>是</v>
      </c>
      <c r="G122" s="298" t="str">
        <f t="shared" si="5"/>
        <v>类</v>
      </c>
    </row>
    <row r="123" s="294" customFormat="1" ht="38.1" customHeight="1" spans="1:7">
      <c r="A123" s="316" t="s">
        <v>2764</v>
      </c>
      <c r="B123" s="317" t="s">
        <v>2765</v>
      </c>
      <c r="C123" s="318"/>
      <c r="D123" s="318"/>
      <c r="E123" s="319" t="str">
        <f t="shared" si="3"/>
        <v/>
      </c>
      <c r="F123" s="314" t="str">
        <f t="shared" si="4"/>
        <v>否</v>
      </c>
      <c r="G123" s="298" t="str">
        <f t="shared" si="5"/>
        <v>款</v>
      </c>
    </row>
    <row r="124" ht="38.1" customHeight="1" spans="1:7">
      <c r="A124" s="316" t="s">
        <v>2766</v>
      </c>
      <c r="B124" s="317" t="s">
        <v>2767</v>
      </c>
      <c r="C124" s="318"/>
      <c r="D124" s="318"/>
      <c r="E124" s="319" t="str">
        <f t="shared" si="3"/>
        <v/>
      </c>
      <c r="F124" s="314" t="str">
        <f t="shared" si="4"/>
        <v>否</v>
      </c>
      <c r="G124" s="298" t="str">
        <f t="shared" si="5"/>
        <v>项</v>
      </c>
    </row>
    <row r="125" s="294" customFormat="1" ht="38.1" customHeight="1" spans="1:7">
      <c r="A125" s="316" t="s">
        <v>2768</v>
      </c>
      <c r="B125" s="317" t="s">
        <v>2769</v>
      </c>
      <c r="C125" s="318"/>
      <c r="D125" s="318"/>
      <c r="E125" s="319" t="str">
        <f t="shared" si="3"/>
        <v/>
      </c>
      <c r="F125" s="314" t="str">
        <f t="shared" si="4"/>
        <v>否</v>
      </c>
      <c r="G125" s="298" t="str">
        <f t="shared" si="5"/>
        <v>项</v>
      </c>
    </row>
    <row r="126" s="294" customFormat="1" ht="38.1" customHeight="1" spans="1:7">
      <c r="A126" s="316" t="s">
        <v>2770</v>
      </c>
      <c r="B126" s="317" t="s">
        <v>2771</v>
      </c>
      <c r="C126" s="318"/>
      <c r="D126" s="318"/>
      <c r="E126" s="319" t="str">
        <f t="shared" si="3"/>
        <v/>
      </c>
      <c r="F126" s="314" t="str">
        <f t="shared" si="4"/>
        <v>否</v>
      </c>
      <c r="G126" s="298" t="str">
        <f t="shared" si="5"/>
        <v>项</v>
      </c>
    </row>
    <row r="127" s="294" customFormat="1" ht="38.1" customHeight="1" spans="1:7">
      <c r="A127" s="316" t="s">
        <v>2772</v>
      </c>
      <c r="B127" s="317" t="s">
        <v>2773</v>
      </c>
      <c r="C127" s="318"/>
      <c r="D127" s="318"/>
      <c r="E127" s="319" t="str">
        <f t="shared" si="3"/>
        <v/>
      </c>
      <c r="F127" s="314" t="str">
        <f t="shared" si="4"/>
        <v>否</v>
      </c>
      <c r="G127" s="298" t="str">
        <f t="shared" si="5"/>
        <v>项</v>
      </c>
    </row>
    <row r="128" ht="38.1" customHeight="1" spans="1:7">
      <c r="A128" s="316" t="s">
        <v>2774</v>
      </c>
      <c r="B128" s="317" t="s">
        <v>2775</v>
      </c>
      <c r="C128" s="318"/>
      <c r="D128" s="318"/>
      <c r="E128" s="319" t="str">
        <f t="shared" si="3"/>
        <v/>
      </c>
      <c r="F128" s="314" t="str">
        <f t="shared" si="4"/>
        <v>否</v>
      </c>
      <c r="G128" s="298" t="str">
        <f t="shared" si="5"/>
        <v>款</v>
      </c>
    </row>
    <row r="129" ht="38.1" customHeight="1" spans="1:7">
      <c r="A129" s="316" t="s">
        <v>2776</v>
      </c>
      <c r="B129" s="317" t="s">
        <v>2771</v>
      </c>
      <c r="C129" s="318"/>
      <c r="D129" s="318"/>
      <c r="E129" s="319" t="str">
        <f t="shared" si="3"/>
        <v/>
      </c>
      <c r="F129" s="314" t="str">
        <f t="shared" si="4"/>
        <v>否</v>
      </c>
      <c r="G129" s="298" t="str">
        <f t="shared" si="5"/>
        <v>项</v>
      </c>
    </row>
    <row r="130" s="294" customFormat="1" ht="38.1" customHeight="1" spans="1:7">
      <c r="A130" s="316" t="s">
        <v>2777</v>
      </c>
      <c r="B130" s="317" t="s">
        <v>2778</v>
      </c>
      <c r="C130" s="318"/>
      <c r="D130" s="318"/>
      <c r="E130" s="319" t="str">
        <f t="shared" si="3"/>
        <v/>
      </c>
      <c r="F130" s="314" t="str">
        <f t="shared" si="4"/>
        <v>否</v>
      </c>
      <c r="G130" s="298" t="str">
        <f t="shared" si="5"/>
        <v>项</v>
      </c>
    </row>
    <row r="131" ht="38.1" customHeight="1" spans="1:7">
      <c r="A131" s="316" t="s">
        <v>2779</v>
      </c>
      <c r="B131" s="317" t="s">
        <v>2780</v>
      </c>
      <c r="C131" s="318"/>
      <c r="D131" s="318"/>
      <c r="E131" s="319" t="str">
        <f t="shared" si="3"/>
        <v/>
      </c>
      <c r="F131" s="314" t="str">
        <f t="shared" si="4"/>
        <v>否</v>
      </c>
      <c r="G131" s="298" t="str">
        <f t="shared" si="5"/>
        <v>项</v>
      </c>
    </row>
    <row r="132" ht="38.1" customHeight="1" spans="1:7">
      <c r="A132" s="316" t="s">
        <v>2781</v>
      </c>
      <c r="B132" s="317" t="s">
        <v>2782</v>
      </c>
      <c r="C132" s="318"/>
      <c r="D132" s="318"/>
      <c r="E132" s="319" t="str">
        <f t="shared" ref="E132:E195" si="6">IF(C132&gt;0,D132/C132-1,IF(C132&lt;0,-(D132/C132-1),""))</f>
        <v/>
      </c>
      <c r="F132" s="314" t="str">
        <f t="shared" ref="F132:F195" si="7">IF(LEN(A132)=3,"是",IF(B132&lt;&gt;"",IF(SUM(C132:D132)&lt;&gt;0,"是","否"),"是"))</f>
        <v>否</v>
      </c>
      <c r="G132" s="298" t="str">
        <f t="shared" ref="G132:G195" si="8">IF(LEN(A132)=3,"类",IF(LEN(A132)=5,"款","项"))</f>
        <v>项</v>
      </c>
    </row>
    <row r="133" s="294" customFormat="1" ht="38.1" customHeight="1" spans="1:7">
      <c r="A133" s="316" t="s">
        <v>2783</v>
      </c>
      <c r="B133" s="315" t="s">
        <v>2784</v>
      </c>
      <c r="C133" s="358"/>
      <c r="D133" s="358"/>
      <c r="E133" s="319"/>
      <c r="F133" s="314" t="str">
        <f t="shared" si="7"/>
        <v>否</v>
      </c>
      <c r="G133" s="298" t="str">
        <f t="shared" si="8"/>
        <v>款</v>
      </c>
    </row>
    <row r="134" s="294" customFormat="1" ht="38.1" customHeight="1" spans="1:7">
      <c r="A134" s="316" t="s">
        <v>2785</v>
      </c>
      <c r="B134" s="317" t="s">
        <v>2786</v>
      </c>
      <c r="C134" s="318"/>
      <c r="D134" s="318"/>
      <c r="E134" s="319" t="str">
        <f t="shared" si="6"/>
        <v/>
      </c>
      <c r="F134" s="314" t="str">
        <f t="shared" si="7"/>
        <v>否</v>
      </c>
      <c r="G134" s="298" t="str">
        <f t="shared" si="8"/>
        <v>项</v>
      </c>
    </row>
    <row r="135" s="294" customFormat="1" ht="38.1" customHeight="1" spans="1:7">
      <c r="A135" s="316" t="s">
        <v>2787</v>
      </c>
      <c r="B135" s="317" t="s">
        <v>2788</v>
      </c>
      <c r="C135" s="318"/>
      <c r="D135" s="318"/>
      <c r="E135" s="319" t="str">
        <f t="shared" si="6"/>
        <v/>
      </c>
      <c r="F135" s="314" t="str">
        <f t="shared" si="7"/>
        <v>否</v>
      </c>
      <c r="G135" s="298" t="str">
        <f t="shared" si="8"/>
        <v>项</v>
      </c>
    </row>
    <row r="136" s="294" customFormat="1" ht="38.1" customHeight="1" spans="1:7">
      <c r="A136" s="316" t="s">
        <v>2789</v>
      </c>
      <c r="B136" s="317" t="s">
        <v>2790</v>
      </c>
      <c r="C136" s="318"/>
      <c r="D136" s="318"/>
      <c r="E136" s="319" t="str">
        <f t="shared" si="6"/>
        <v/>
      </c>
      <c r="F136" s="314" t="str">
        <f t="shared" si="7"/>
        <v>否</v>
      </c>
      <c r="G136" s="298" t="str">
        <f t="shared" si="8"/>
        <v>项</v>
      </c>
    </row>
    <row r="137" s="294" customFormat="1" ht="38.1" customHeight="1" spans="1:7">
      <c r="A137" s="316" t="s">
        <v>2791</v>
      </c>
      <c r="B137" s="317" t="s">
        <v>2792</v>
      </c>
      <c r="C137" s="318"/>
      <c r="D137" s="318"/>
      <c r="E137" s="319" t="str">
        <f t="shared" si="6"/>
        <v/>
      </c>
      <c r="F137" s="314" t="str">
        <f t="shared" si="7"/>
        <v>否</v>
      </c>
      <c r="G137" s="298" t="str">
        <f t="shared" si="8"/>
        <v>项</v>
      </c>
    </row>
    <row r="138" s="294" customFormat="1" ht="38.1" customHeight="1" spans="1:7">
      <c r="A138" s="316" t="s">
        <v>2793</v>
      </c>
      <c r="B138" s="315" t="s">
        <v>2794</v>
      </c>
      <c r="C138" s="358"/>
      <c r="D138" s="358"/>
      <c r="E138" s="319"/>
      <c r="F138" s="314" t="str">
        <f t="shared" si="7"/>
        <v>否</v>
      </c>
      <c r="G138" s="298" t="str">
        <f t="shared" si="8"/>
        <v>款</v>
      </c>
    </row>
    <row r="139" s="294" customFormat="1" ht="38.1" customHeight="1" spans="1:7">
      <c r="A139" s="316" t="s">
        <v>2795</v>
      </c>
      <c r="B139" s="317" t="s">
        <v>2796</v>
      </c>
      <c r="C139" s="318"/>
      <c r="D139" s="318"/>
      <c r="E139" s="319" t="str">
        <f t="shared" si="6"/>
        <v/>
      </c>
      <c r="F139" s="314" t="str">
        <f t="shared" si="7"/>
        <v>否</v>
      </c>
      <c r="G139" s="298" t="str">
        <f t="shared" si="8"/>
        <v>项</v>
      </c>
    </row>
    <row r="140" s="294" customFormat="1" ht="38.1" customHeight="1" spans="1:7">
      <c r="A140" s="316" t="s">
        <v>2797</v>
      </c>
      <c r="B140" s="317" t="s">
        <v>2798</v>
      </c>
      <c r="C140" s="318"/>
      <c r="D140" s="318"/>
      <c r="E140" s="319" t="str">
        <f t="shared" si="6"/>
        <v/>
      </c>
      <c r="F140" s="314" t="str">
        <f t="shared" si="7"/>
        <v>否</v>
      </c>
      <c r="G140" s="298" t="str">
        <f t="shared" si="8"/>
        <v>项</v>
      </c>
    </row>
    <row r="141" s="294" customFormat="1" ht="38.1" customHeight="1" spans="1:7">
      <c r="A141" s="316" t="s">
        <v>2799</v>
      </c>
      <c r="B141" s="317" t="s">
        <v>2800</v>
      </c>
      <c r="C141" s="318"/>
      <c r="D141" s="318"/>
      <c r="E141" s="319" t="str">
        <f t="shared" si="6"/>
        <v/>
      </c>
      <c r="F141" s="314" t="str">
        <f t="shared" si="7"/>
        <v>否</v>
      </c>
      <c r="G141" s="298" t="str">
        <f t="shared" si="8"/>
        <v>项</v>
      </c>
    </row>
    <row r="142" s="294" customFormat="1" ht="38.1" customHeight="1" spans="1:7">
      <c r="A142" s="316" t="s">
        <v>2801</v>
      </c>
      <c r="B142" s="317" t="s">
        <v>2802</v>
      </c>
      <c r="C142" s="318"/>
      <c r="D142" s="318"/>
      <c r="E142" s="319" t="str">
        <f t="shared" si="6"/>
        <v/>
      </c>
      <c r="F142" s="314" t="str">
        <f t="shared" si="7"/>
        <v>否</v>
      </c>
      <c r="G142" s="298" t="str">
        <f t="shared" si="8"/>
        <v>项</v>
      </c>
    </row>
    <row r="143" s="294" customFormat="1" ht="38.1" customHeight="1" spans="1:7">
      <c r="A143" s="316" t="s">
        <v>2803</v>
      </c>
      <c r="B143" s="317" t="s">
        <v>2804</v>
      </c>
      <c r="C143" s="318"/>
      <c r="D143" s="318"/>
      <c r="E143" s="319" t="str">
        <f t="shared" si="6"/>
        <v/>
      </c>
      <c r="F143" s="314" t="str">
        <f t="shared" si="7"/>
        <v>否</v>
      </c>
      <c r="G143" s="298" t="str">
        <f t="shared" si="8"/>
        <v>项</v>
      </c>
    </row>
    <row r="144" s="294" customFormat="1" ht="38.1" customHeight="1" spans="1:7">
      <c r="A144" s="316" t="s">
        <v>2805</v>
      </c>
      <c r="B144" s="317" t="s">
        <v>2806</v>
      </c>
      <c r="C144" s="318"/>
      <c r="D144" s="318"/>
      <c r="E144" s="319" t="str">
        <f t="shared" si="6"/>
        <v/>
      </c>
      <c r="F144" s="314" t="str">
        <f t="shared" si="7"/>
        <v>否</v>
      </c>
      <c r="G144" s="298" t="str">
        <f t="shared" si="8"/>
        <v>项</v>
      </c>
    </row>
    <row r="145" s="294" customFormat="1" ht="38.1" customHeight="1" spans="1:7">
      <c r="A145" s="316" t="s">
        <v>2807</v>
      </c>
      <c r="B145" s="317" t="s">
        <v>2808</v>
      </c>
      <c r="C145" s="318"/>
      <c r="D145" s="318"/>
      <c r="E145" s="319" t="str">
        <f t="shared" si="6"/>
        <v/>
      </c>
      <c r="F145" s="314" t="str">
        <f t="shared" si="7"/>
        <v>否</v>
      </c>
      <c r="G145" s="298" t="str">
        <f t="shared" si="8"/>
        <v>项</v>
      </c>
    </row>
    <row r="146" s="294" customFormat="1" ht="38.1" customHeight="1" spans="1:7">
      <c r="A146" s="316" t="s">
        <v>2809</v>
      </c>
      <c r="B146" s="317" t="s">
        <v>2810</v>
      </c>
      <c r="C146" s="318"/>
      <c r="D146" s="318"/>
      <c r="E146" s="319" t="str">
        <f t="shared" si="6"/>
        <v/>
      </c>
      <c r="F146" s="314" t="str">
        <f t="shared" si="7"/>
        <v>否</v>
      </c>
      <c r="G146" s="298" t="str">
        <f t="shared" si="8"/>
        <v>项</v>
      </c>
    </row>
    <row r="147" s="294" customFormat="1" ht="38.1" customHeight="1" spans="1:7">
      <c r="A147" s="316" t="s">
        <v>2811</v>
      </c>
      <c r="B147" s="317" t="s">
        <v>2812</v>
      </c>
      <c r="C147" s="318"/>
      <c r="D147" s="318"/>
      <c r="E147" s="319" t="str">
        <f t="shared" si="6"/>
        <v/>
      </c>
      <c r="F147" s="314" t="str">
        <f t="shared" si="7"/>
        <v>否</v>
      </c>
      <c r="G147" s="298" t="str">
        <f t="shared" si="8"/>
        <v>款</v>
      </c>
    </row>
    <row r="148" s="294" customFormat="1" ht="38.1" customHeight="1" spans="1:7">
      <c r="A148" s="316" t="s">
        <v>2813</v>
      </c>
      <c r="B148" s="317" t="s">
        <v>2814</v>
      </c>
      <c r="C148" s="318"/>
      <c r="D148" s="318"/>
      <c r="E148" s="319" t="str">
        <f t="shared" si="6"/>
        <v/>
      </c>
      <c r="F148" s="314" t="str">
        <f t="shared" si="7"/>
        <v>否</v>
      </c>
      <c r="G148" s="298" t="str">
        <f t="shared" si="8"/>
        <v>项</v>
      </c>
    </row>
    <row r="149" s="294" customFormat="1" ht="38.1" customHeight="1" spans="1:7">
      <c r="A149" s="316" t="s">
        <v>2815</v>
      </c>
      <c r="B149" s="317" t="s">
        <v>2816</v>
      </c>
      <c r="C149" s="318"/>
      <c r="D149" s="318"/>
      <c r="E149" s="319" t="str">
        <f t="shared" si="6"/>
        <v/>
      </c>
      <c r="F149" s="314" t="str">
        <f t="shared" si="7"/>
        <v>否</v>
      </c>
      <c r="G149" s="298" t="str">
        <f t="shared" si="8"/>
        <v>项</v>
      </c>
    </row>
    <row r="150" ht="38.1" customHeight="1" spans="1:7">
      <c r="A150" s="316" t="s">
        <v>2817</v>
      </c>
      <c r="B150" s="317" t="s">
        <v>2818</v>
      </c>
      <c r="C150" s="318"/>
      <c r="D150" s="318"/>
      <c r="E150" s="319" t="str">
        <f t="shared" si="6"/>
        <v/>
      </c>
      <c r="F150" s="314" t="str">
        <f t="shared" si="7"/>
        <v>否</v>
      </c>
      <c r="G150" s="298" t="str">
        <f t="shared" si="8"/>
        <v>项</v>
      </c>
    </row>
    <row r="151" ht="38.1" customHeight="1" spans="1:7">
      <c r="A151" s="316" t="s">
        <v>2819</v>
      </c>
      <c r="B151" s="317" t="s">
        <v>2820</v>
      </c>
      <c r="C151" s="318"/>
      <c r="D151" s="318"/>
      <c r="E151" s="319" t="str">
        <f t="shared" si="6"/>
        <v/>
      </c>
      <c r="F151" s="314" t="str">
        <f t="shared" si="7"/>
        <v>否</v>
      </c>
      <c r="G151" s="298" t="str">
        <f t="shared" si="8"/>
        <v>项</v>
      </c>
    </row>
    <row r="152" s="294" customFormat="1" ht="38.1" customHeight="1" spans="1:7">
      <c r="A152" s="316" t="s">
        <v>2821</v>
      </c>
      <c r="B152" s="317" t="s">
        <v>2822</v>
      </c>
      <c r="C152" s="318"/>
      <c r="D152" s="318"/>
      <c r="E152" s="319" t="str">
        <f t="shared" si="6"/>
        <v/>
      </c>
      <c r="F152" s="314" t="str">
        <f t="shared" si="7"/>
        <v>否</v>
      </c>
      <c r="G152" s="298" t="str">
        <f t="shared" si="8"/>
        <v>项</v>
      </c>
    </row>
    <row r="153" ht="38.1" customHeight="1" spans="1:7">
      <c r="A153" s="316" t="s">
        <v>2823</v>
      </c>
      <c r="B153" s="317" t="s">
        <v>2824</v>
      </c>
      <c r="C153" s="318"/>
      <c r="D153" s="318"/>
      <c r="E153" s="319" t="str">
        <f t="shared" si="6"/>
        <v/>
      </c>
      <c r="F153" s="314" t="str">
        <f t="shared" si="7"/>
        <v>否</v>
      </c>
      <c r="G153" s="298" t="str">
        <f t="shared" si="8"/>
        <v>项</v>
      </c>
    </row>
    <row r="154" ht="38.1" customHeight="1" spans="1:7">
      <c r="A154" s="316" t="s">
        <v>2825</v>
      </c>
      <c r="B154" s="315" t="s">
        <v>2826</v>
      </c>
      <c r="C154" s="358"/>
      <c r="D154" s="358"/>
      <c r="E154" s="319"/>
      <c r="F154" s="314" t="str">
        <f t="shared" si="7"/>
        <v>否</v>
      </c>
      <c r="G154" s="298" t="str">
        <f t="shared" si="8"/>
        <v>款</v>
      </c>
    </row>
    <row r="155" s="294" customFormat="1" ht="38.1" customHeight="1" spans="1:7">
      <c r="A155" s="316" t="s">
        <v>2827</v>
      </c>
      <c r="B155" s="317" t="s">
        <v>2828</v>
      </c>
      <c r="C155" s="318"/>
      <c r="D155" s="318"/>
      <c r="E155" s="319" t="str">
        <f t="shared" si="6"/>
        <v/>
      </c>
      <c r="F155" s="314" t="str">
        <f t="shared" si="7"/>
        <v>否</v>
      </c>
      <c r="G155" s="298" t="str">
        <f t="shared" si="8"/>
        <v>项</v>
      </c>
    </row>
    <row r="156" s="294" customFormat="1" ht="38.1" customHeight="1" spans="1:7">
      <c r="A156" s="316" t="s">
        <v>2829</v>
      </c>
      <c r="B156" s="317" t="s">
        <v>2830</v>
      </c>
      <c r="C156" s="318"/>
      <c r="D156" s="318"/>
      <c r="E156" s="319" t="str">
        <f t="shared" si="6"/>
        <v/>
      </c>
      <c r="F156" s="314" t="str">
        <f t="shared" si="7"/>
        <v>否</v>
      </c>
      <c r="G156" s="298" t="str">
        <f t="shared" si="8"/>
        <v>项</v>
      </c>
    </row>
    <row r="157" s="294" customFormat="1" ht="38.1" customHeight="1" spans="1:7">
      <c r="A157" s="316" t="s">
        <v>2831</v>
      </c>
      <c r="B157" s="317" t="s">
        <v>2832</v>
      </c>
      <c r="C157" s="318"/>
      <c r="D157" s="318"/>
      <c r="E157" s="319" t="str">
        <f t="shared" si="6"/>
        <v/>
      </c>
      <c r="F157" s="314" t="str">
        <f t="shared" si="7"/>
        <v>否</v>
      </c>
      <c r="G157" s="298" t="str">
        <f t="shared" si="8"/>
        <v>项</v>
      </c>
    </row>
    <row r="158" s="294" customFormat="1" ht="38.1" customHeight="1" spans="1:7">
      <c r="A158" s="316" t="s">
        <v>2833</v>
      </c>
      <c r="B158" s="317" t="s">
        <v>2834</v>
      </c>
      <c r="C158" s="318"/>
      <c r="D158" s="318"/>
      <c r="E158" s="319" t="str">
        <f t="shared" si="6"/>
        <v/>
      </c>
      <c r="F158" s="314" t="str">
        <f t="shared" si="7"/>
        <v>否</v>
      </c>
      <c r="G158" s="298" t="str">
        <f t="shared" si="8"/>
        <v>项</v>
      </c>
    </row>
    <row r="159" s="294" customFormat="1" ht="38.1" customHeight="1" spans="1:7">
      <c r="A159" s="316" t="s">
        <v>2835</v>
      </c>
      <c r="B159" s="317" t="s">
        <v>2836</v>
      </c>
      <c r="C159" s="318"/>
      <c r="D159" s="318"/>
      <c r="E159" s="319" t="str">
        <f t="shared" si="6"/>
        <v/>
      </c>
      <c r="F159" s="314" t="str">
        <f t="shared" si="7"/>
        <v>否</v>
      </c>
      <c r="G159" s="298" t="str">
        <f t="shared" si="8"/>
        <v>项</v>
      </c>
    </row>
    <row r="160" s="294" customFormat="1" ht="38.1" customHeight="1" spans="1:7">
      <c r="A160" s="316" t="s">
        <v>2837</v>
      </c>
      <c r="B160" s="317" t="s">
        <v>2838</v>
      </c>
      <c r="C160" s="318"/>
      <c r="D160" s="318"/>
      <c r="E160" s="319" t="str">
        <f t="shared" si="6"/>
        <v/>
      </c>
      <c r="F160" s="314" t="str">
        <f t="shared" si="7"/>
        <v>否</v>
      </c>
      <c r="G160" s="298" t="str">
        <f t="shared" si="8"/>
        <v>项</v>
      </c>
    </row>
    <row r="161" s="294" customFormat="1" ht="38.1" customHeight="1" spans="1:7">
      <c r="A161" s="316" t="s">
        <v>2839</v>
      </c>
      <c r="B161" s="317" t="s">
        <v>2840</v>
      </c>
      <c r="C161" s="318"/>
      <c r="D161" s="318"/>
      <c r="E161" s="319" t="str">
        <f t="shared" si="6"/>
        <v/>
      </c>
      <c r="F161" s="314" t="str">
        <f t="shared" si="7"/>
        <v>否</v>
      </c>
      <c r="G161" s="298" t="str">
        <f t="shared" si="8"/>
        <v>项</v>
      </c>
    </row>
    <row r="162" ht="38.1" customHeight="1" spans="1:7">
      <c r="A162" s="316" t="s">
        <v>2841</v>
      </c>
      <c r="B162" s="317" t="s">
        <v>2842</v>
      </c>
      <c r="C162" s="318"/>
      <c r="D162" s="318"/>
      <c r="E162" s="319" t="str">
        <f t="shared" si="6"/>
        <v/>
      </c>
      <c r="F162" s="314" t="str">
        <f t="shared" si="7"/>
        <v>否</v>
      </c>
      <c r="G162" s="298" t="str">
        <f t="shared" si="8"/>
        <v>项</v>
      </c>
    </row>
    <row r="163" ht="38.1" customHeight="1" spans="1:7">
      <c r="A163" s="316" t="s">
        <v>2843</v>
      </c>
      <c r="B163" s="317" t="s">
        <v>2844</v>
      </c>
      <c r="C163" s="318"/>
      <c r="D163" s="318"/>
      <c r="E163" s="319" t="str">
        <f t="shared" si="6"/>
        <v/>
      </c>
      <c r="F163" s="314" t="str">
        <f t="shared" si="7"/>
        <v>否</v>
      </c>
      <c r="G163" s="298" t="str">
        <f t="shared" si="8"/>
        <v>款</v>
      </c>
    </row>
    <row r="164" s="294" customFormat="1" ht="38.1" customHeight="1" spans="1:7">
      <c r="A164" s="316" t="s">
        <v>2845</v>
      </c>
      <c r="B164" s="317" t="s">
        <v>2767</v>
      </c>
      <c r="C164" s="318"/>
      <c r="D164" s="318"/>
      <c r="E164" s="319" t="str">
        <f t="shared" si="6"/>
        <v/>
      </c>
      <c r="F164" s="314" t="str">
        <f t="shared" si="7"/>
        <v>否</v>
      </c>
      <c r="G164" s="298" t="str">
        <f t="shared" si="8"/>
        <v>项</v>
      </c>
    </row>
    <row r="165" s="294" customFormat="1" ht="38.1" customHeight="1" spans="1:7">
      <c r="A165" s="316" t="s">
        <v>2846</v>
      </c>
      <c r="B165" s="317" t="s">
        <v>2847</v>
      </c>
      <c r="C165" s="318"/>
      <c r="D165" s="318"/>
      <c r="E165" s="319" t="str">
        <f t="shared" si="6"/>
        <v/>
      </c>
      <c r="F165" s="314" t="str">
        <f t="shared" si="7"/>
        <v>否</v>
      </c>
      <c r="G165" s="298" t="str">
        <f t="shared" si="8"/>
        <v>项</v>
      </c>
    </row>
    <row r="166" s="294" customFormat="1" ht="38.1" customHeight="1" spans="1:7">
      <c r="A166" s="316" t="s">
        <v>2848</v>
      </c>
      <c r="B166" s="315" t="s">
        <v>2849</v>
      </c>
      <c r="C166" s="358"/>
      <c r="D166" s="358"/>
      <c r="E166" s="319"/>
      <c r="F166" s="314" t="str">
        <f t="shared" si="7"/>
        <v>否</v>
      </c>
      <c r="G166" s="298" t="str">
        <f t="shared" si="8"/>
        <v>款</v>
      </c>
    </row>
    <row r="167" s="294" customFormat="1" ht="38.1" customHeight="1" spans="1:7">
      <c r="A167" s="316" t="s">
        <v>2850</v>
      </c>
      <c r="B167" s="317" t="s">
        <v>2767</v>
      </c>
      <c r="C167" s="318"/>
      <c r="D167" s="318"/>
      <c r="E167" s="319" t="str">
        <f t="shared" si="6"/>
        <v/>
      </c>
      <c r="F167" s="314" t="str">
        <f t="shared" si="7"/>
        <v>否</v>
      </c>
      <c r="G167" s="298" t="str">
        <f t="shared" si="8"/>
        <v>项</v>
      </c>
    </row>
    <row r="168" s="294" customFormat="1" ht="38.1" customHeight="1" spans="1:7">
      <c r="A168" s="316" t="s">
        <v>2851</v>
      </c>
      <c r="B168" s="317" t="s">
        <v>2852</v>
      </c>
      <c r="C168" s="318"/>
      <c r="D168" s="318"/>
      <c r="E168" s="319" t="str">
        <f t="shared" si="6"/>
        <v/>
      </c>
      <c r="F168" s="314" t="str">
        <f t="shared" si="7"/>
        <v>否</v>
      </c>
      <c r="G168" s="298" t="str">
        <f t="shared" si="8"/>
        <v>项</v>
      </c>
    </row>
    <row r="169" s="294" customFormat="1" ht="38.1" customHeight="1" spans="1:7">
      <c r="A169" s="316" t="s">
        <v>2853</v>
      </c>
      <c r="B169" s="317" t="s">
        <v>2854</v>
      </c>
      <c r="C169" s="318"/>
      <c r="D169" s="318"/>
      <c r="E169" s="319" t="str">
        <f t="shared" si="6"/>
        <v/>
      </c>
      <c r="F169" s="314" t="str">
        <f t="shared" si="7"/>
        <v>否</v>
      </c>
      <c r="G169" s="298" t="str">
        <f t="shared" si="8"/>
        <v>款</v>
      </c>
    </row>
    <row r="170" ht="38.1" customHeight="1" spans="1:7">
      <c r="A170" s="316" t="s">
        <v>2855</v>
      </c>
      <c r="B170" s="317" t="s">
        <v>2856</v>
      </c>
      <c r="C170" s="318"/>
      <c r="D170" s="318"/>
      <c r="E170" s="319" t="str">
        <f t="shared" si="6"/>
        <v/>
      </c>
      <c r="F170" s="314" t="str">
        <f t="shared" si="7"/>
        <v>否</v>
      </c>
      <c r="G170" s="298" t="str">
        <f t="shared" si="8"/>
        <v>款</v>
      </c>
    </row>
    <row r="171" ht="38.1" customHeight="1" spans="1:7">
      <c r="A171" s="316" t="s">
        <v>2857</v>
      </c>
      <c r="B171" s="317" t="s">
        <v>2786</v>
      </c>
      <c r="C171" s="318"/>
      <c r="D171" s="318"/>
      <c r="E171" s="319" t="str">
        <f t="shared" si="6"/>
        <v/>
      </c>
      <c r="F171" s="314" t="str">
        <f t="shared" si="7"/>
        <v>否</v>
      </c>
      <c r="G171" s="298" t="str">
        <f t="shared" si="8"/>
        <v>项</v>
      </c>
    </row>
    <row r="172" ht="38.1" customHeight="1" spans="1:7">
      <c r="A172" s="316" t="s">
        <v>2858</v>
      </c>
      <c r="B172" s="317" t="s">
        <v>2790</v>
      </c>
      <c r="C172" s="318"/>
      <c r="D172" s="318"/>
      <c r="E172" s="319" t="str">
        <f t="shared" si="6"/>
        <v/>
      </c>
      <c r="F172" s="314" t="str">
        <f t="shared" si="7"/>
        <v>否</v>
      </c>
      <c r="G172" s="298" t="str">
        <f t="shared" si="8"/>
        <v>项</v>
      </c>
    </row>
    <row r="173" s="294" customFormat="1" ht="38.1" customHeight="1" spans="1:7">
      <c r="A173" s="316" t="s">
        <v>2859</v>
      </c>
      <c r="B173" s="317" t="s">
        <v>2860</v>
      </c>
      <c r="C173" s="318"/>
      <c r="D173" s="318"/>
      <c r="E173" s="319" t="str">
        <f t="shared" si="6"/>
        <v/>
      </c>
      <c r="F173" s="314" t="str">
        <f t="shared" si="7"/>
        <v>否</v>
      </c>
      <c r="G173" s="298" t="str">
        <f t="shared" si="8"/>
        <v>项</v>
      </c>
    </row>
    <row r="174" ht="38.1" customHeight="1" spans="1:7">
      <c r="A174" s="310" t="s">
        <v>106</v>
      </c>
      <c r="B174" s="311" t="s">
        <v>2861</v>
      </c>
      <c r="C174" s="355"/>
      <c r="D174" s="355"/>
      <c r="E174" s="324"/>
      <c r="F174" s="314" t="str">
        <f t="shared" si="7"/>
        <v>是</v>
      </c>
      <c r="G174" s="298" t="str">
        <f t="shared" si="8"/>
        <v>类</v>
      </c>
    </row>
    <row r="175" ht="38.1" customHeight="1" spans="1:7">
      <c r="A175" s="316" t="s">
        <v>2862</v>
      </c>
      <c r="B175" s="315" t="s">
        <v>2863</v>
      </c>
      <c r="C175" s="358"/>
      <c r="D175" s="358"/>
      <c r="E175" s="319"/>
      <c r="F175" s="314" t="str">
        <f t="shared" si="7"/>
        <v>否</v>
      </c>
      <c r="G175" s="298" t="str">
        <f t="shared" si="8"/>
        <v>款</v>
      </c>
    </row>
    <row r="176" ht="38.1" customHeight="1" spans="1:7">
      <c r="A176" s="316" t="s">
        <v>2864</v>
      </c>
      <c r="B176" s="317" t="s">
        <v>2865</v>
      </c>
      <c r="C176" s="318"/>
      <c r="D176" s="318"/>
      <c r="E176" s="319" t="str">
        <f t="shared" si="6"/>
        <v/>
      </c>
      <c r="F176" s="314" t="str">
        <f t="shared" si="7"/>
        <v>否</v>
      </c>
      <c r="G176" s="298" t="str">
        <f t="shared" si="8"/>
        <v>项</v>
      </c>
    </row>
    <row r="177" s="294" customFormat="1" ht="38.1" customHeight="1" spans="1:7">
      <c r="A177" s="316" t="s">
        <v>2866</v>
      </c>
      <c r="B177" s="317" t="s">
        <v>2867</v>
      </c>
      <c r="C177" s="318"/>
      <c r="D177" s="318"/>
      <c r="E177" s="319" t="str">
        <f t="shared" si="6"/>
        <v/>
      </c>
      <c r="F177" s="314" t="str">
        <f t="shared" si="7"/>
        <v>否</v>
      </c>
      <c r="G177" s="298" t="str">
        <f t="shared" si="8"/>
        <v>项</v>
      </c>
    </row>
    <row r="178" s="294" customFormat="1" ht="38.1" customHeight="1" spans="1:7">
      <c r="A178" s="310" t="s">
        <v>138</v>
      </c>
      <c r="B178" s="311" t="s">
        <v>2868</v>
      </c>
      <c r="C178" s="355">
        <v>62085</v>
      </c>
      <c r="D178" s="355">
        <v>1827</v>
      </c>
      <c r="E178" s="324"/>
      <c r="F178" s="314" t="str">
        <f t="shared" si="7"/>
        <v>是</v>
      </c>
      <c r="G178" s="298" t="str">
        <f t="shared" si="8"/>
        <v>类</v>
      </c>
    </row>
    <row r="179" ht="38.1" customHeight="1" spans="1:7">
      <c r="A179" s="316" t="s">
        <v>2869</v>
      </c>
      <c r="B179" s="315" t="s">
        <v>2870</v>
      </c>
      <c r="C179" s="318">
        <v>60387</v>
      </c>
      <c r="D179" s="318">
        <v>0</v>
      </c>
      <c r="E179" s="319"/>
      <c r="F179" s="314" t="str">
        <f t="shared" si="7"/>
        <v>是</v>
      </c>
      <c r="G179" s="298" t="str">
        <f t="shared" si="8"/>
        <v>款</v>
      </c>
    </row>
    <row r="180" ht="38.1" customHeight="1" spans="1:7">
      <c r="A180" s="316" t="s">
        <v>2871</v>
      </c>
      <c r="B180" s="317" t="s">
        <v>2872</v>
      </c>
      <c r="C180" s="318">
        <v>50387</v>
      </c>
      <c r="D180" s="318">
        <v>0</v>
      </c>
      <c r="E180" s="319">
        <f t="shared" si="6"/>
        <v>-1</v>
      </c>
      <c r="F180" s="314" t="str">
        <f t="shared" si="7"/>
        <v>是</v>
      </c>
      <c r="G180" s="298" t="str">
        <f t="shared" si="8"/>
        <v>项</v>
      </c>
    </row>
    <row r="181" s="294" customFormat="1" ht="38.1" customHeight="1" spans="1:7">
      <c r="A181" s="316" t="s">
        <v>2873</v>
      </c>
      <c r="B181" s="317" t="s">
        <v>2874</v>
      </c>
      <c r="C181" s="318">
        <v>10000</v>
      </c>
      <c r="D181" s="318">
        <v>0</v>
      </c>
      <c r="E181" s="319">
        <f t="shared" si="6"/>
        <v>-1</v>
      </c>
      <c r="F181" s="314" t="str">
        <f t="shared" si="7"/>
        <v>是</v>
      </c>
      <c r="G181" s="298" t="str">
        <f t="shared" si="8"/>
        <v>项</v>
      </c>
    </row>
    <row r="182" s="294" customFormat="1" ht="38.1" customHeight="1" spans="1:7">
      <c r="A182" s="316" t="s">
        <v>2875</v>
      </c>
      <c r="B182" s="317" t="s">
        <v>2876</v>
      </c>
      <c r="C182" s="318"/>
      <c r="D182" s="318"/>
      <c r="E182" s="319" t="str">
        <f t="shared" si="6"/>
        <v/>
      </c>
      <c r="F182" s="314" t="str">
        <f t="shared" si="7"/>
        <v>否</v>
      </c>
      <c r="G182" s="298" t="str">
        <f t="shared" si="8"/>
        <v>项</v>
      </c>
    </row>
    <row r="183" ht="38.1" customHeight="1" spans="1:7">
      <c r="A183" s="316" t="s">
        <v>2877</v>
      </c>
      <c r="B183" s="315" t="s">
        <v>2878</v>
      </c>
      <c r="C183" s="358">
        <v>4</v>
      </c>
      <c r="D183" s="358">
        <v>5</v>
      </c>
      <c r="E183" s="319">
        <f t="shared" si="6"/>
        <v>0.25</v>
      </c>
      <c r="F183" s="314" t="str">
        <f t="shared" si="7"/>
        <v>是</v>
      </c>
      <c r="G183" s="298" t="str">
        <f t="shared" si="8"/>
        <v>款</v>
      </c>
    </row>
    <row r="184" s="294" customFormat="1" ht="38.1" customHeight="1" spans="1:7">
      <c r="A184" s="316" t="s">
        <v>2879</v>
      </c>
      <c r="B184" s="317" t="s">
        <v>2880</v>
      </c>
      <c r="C184" s="318"/>
      <c r="D184" s="318"/>
      <c r="E184" s="319" t="str">
        <f t="shared" si="6"/>
        <v/>
      </c>
      <c r="F184" s="314" t="str">
        <f t="shared" si="7"/>
        <v>否</v>
      </c>
      <c r="G184" s="298" t="str">
        <f t="shared" si="8"/>
        <v>项</v>
      </c>
    </row>
    <row r="185" ht="38.1" customHeight="1" spans="1:7">
      <c r="A185" s="316" t="s">
        <v>2881</v>
      </c>
      <c r="B185" s="317" t="s">
        <v>2882</v>
      </c>
      <c r="C185" s="318"/>
      <c r="D185" s="318"/>
      <c r="E185" s="319" t="str">
        <f t="shared" si="6"/>
        <v/>
      </c>
      <c r="F185" s="314" t="str">
        <f t="shared" si="7"/>
        <v>否</v>
      </c>
      <c r="G185" s="298" t="str">
        <f t="shared" si="8"/>
        <v>项</v>
      </c>
    </row>
    <row r="186" ht="38.1" customHeight="1" spans="1:7">
      <c r="A186" s="316" t="s">
        <v>2883</v>
      </c>
      <c r="B186" s="317" t="s">
        <v>2884</v>
      </c>
      <c r="C186" s="318">
        <v>4</v>
      </c>
      <c r="D186" s="318">
        <v>5</v>
      </c>
      <c r="E186" s="319">
        <f t="shared" si="6"/>
        <v>0.25</v>
      </c>
      <c r="F186" s="314" t="str">
        <f t="shared" si="7"/>
        <v>是</v>
      </c>
      <c r="G186" s="298" t="str">
        <f t="shared" si="8"/>
        <v>项</v>
      </c>
    </row>
    <row r="187" ht="38.1" customHeight="1" spans="1:7">
      <c r="A187" s="316" t="s">
        <v>2885</v>
      </c>
      <c r="B187" s="317" t="s">
        <v>2886</v>
      </c>
      <c r="C187" s="318"/>
      <c r="D187" s="318"/>
      <c r="E187" s="319" t="str">
        <f t="shared" si="6"/>
        <v/>
      </c>
      <c r="F187" s="314" t="str">
        <f t="shared" si="7"/>
        <v>否</v>
      </c>
      <c r="G187" s="298" t="str">
        <f t="shared" si="8"/>
        <v>项</v>
      </c>
    </row>
    <row r="188" ht="38.1" customHeight="1" spans="1:7">
      <c r="A188" s="316" t="s">
        <v>2887</v>
      </c>
      <c r="B188" s="317" t="s">
        <v>2888</v>
      </c>
      <c r="C188" s="318"/>
      <c r="D188" s="318"/>
      <c r="E188" s="319" t="str">
        <f t="shared" si="6"/>
        <v/>
      </c>
      <c r="F188" s="314" t="str">
        <f t="shared" si="7"/>
        <v>否</v>
      </c>
      <c r="G188" s="298" t="str">
        <f t="shared" si="8"/>
        <v>项</v>
      </c>
    </row>
    <row r="189" ht="38.1" customHeight="1" spans="1:7">
      <c r="A189" s="316" t="s">
        <v>2889</v>
      </c>
      <c r="B189" s="317" t="s">
        <v>2890</v>
      </c>
      <c r="C189" s="318"/>
      <c r="D189" s="318"/>
      <c r="E189" s="319" t="str">
        <f t="shared" si="6"/>
        <v/>
      </c>
      <c r="F189" s="314" t="str">
        <f t="shared" si="7"/>
        <v>否</v>
      </c>
      <c r="G189" s="298" t="str">
        <f t="shared" si="8"/>
        <v>项</v>
      </c>
    </row>
    <row r="190" s="294" customFormat="1" ht="38.1" customHeight="1" spans="1:7">
      <c r="A190" s="316" t="s">
        <v>2891</v>
      </c>
      <c r="B190" s="317" t="s">
        <v>2892</v>
      </c>
      <c r="C190" s="318"/>
      <c r="D190" s="318"/>
      <c r="E190" s="319" t="str">
        <f t="shared" si="6"/>
        <v/>
      </c>
      <c r="F190" s="314" t="str">
        <f t="shared" si="7"/>
        <v>否</v>
      </c>
      <c r="G190" s="298" t="str">
        <f t="shared" si="8"/>
        <v>项</v>
      </c>
    </row>
    <row r="191" ht="38.1" customHeight="1" spans="1:7">
      <c r="A191" s="316" t="s">
        <v>2893</v>
      </c>
      <c r="B191" s="317" t="s">
        <v>2894</v>
      </c>
      <c r="C191" s="318"/>
      <c r="D191" s="318"/>
      <c r="E191" s="319" t="str">
        <f t="shared" si="6"/>
        <v/>
      </c>
      <c r="F191" s="314" t="str">
        <f t="shared" si="7"/>
        <v>否</v>
      </c>
      <c r="G191" s="298" t="str">
        <f t="shared" si="8"/>
        <v>项</v>
      </c>
    </row>
    <row r="192" ht="38.1" customHeight="1" spans="1:7">
      <c r="A192" s="316" t="s">
        <v>2895</v>
      </c>
      <c r="B192" s="315" t="s">
        <v>2896</v>
      </c>
      <c r="C192" s="358">
        <v>1694</v>
      </c>
      <c r="D192" s="358">
        <v>1822</v>
      </c>
      <c r="E192" s="319"/>
      <c r="F192" s="314" t="str">
        <f t="shared" si="7"/>
        <v>是</v>
      </c>
      <c r="G192" s="298" t="str">
        <f t="shared" si="8"/>
        <v>款</v>
      </c>
    </row>
    <row r="193" ht="38.1" customHeight="1" spans="1:7">
      <c r="A193" s="326">
        <v>2296001</v>
      </c>
      <c r="B193" s="317" t="s">
        <v>2897</v>
      </c>
      <c r="C193" s="318"/>
      <c r="D193" s="318"/>
      <c r="E193" s="319" t="str">
        <f t="shared" si="6"/>
        <v/>
      </c>
      <c r="F193" s="314" t="str">
        <f t="shared" si="7"/>
        <v>否</v>
      </c>
      <c r="G193" s="298" t="str">
        <f t="shared" si="8"/>
        <v>项</v>
      </c>
    </row>
    <row r="194" s="294" customFormat="1" ht="38.1" customHeight="1" spans="1:7">
      <c r="A194" s="316" t="s">
        <v>2898</v>
      </c>
      <c r="B194" s="317" t="s">
        <v>2899</v>
      </c>
      <c r="C194" s="318">
        <v>824</v>
      </c>
      <c r="D194" s="318">
        <v>921</v>
      </c>
      <c r="E194" s="319">
        <f t="shared" si="6"/>
        <v>0.117718446601942</v>
      </c>
      <c r="F194" s="314" t="str">
        <f t="shared" si="7"/>
        <v>是</v>
      </c>
      <c r="G194" s="298" t="str">
        <f t="shared" si="8"/>
        <v>项</v>
      </c>
    </row>
    <row r="195" ht="38.1" customHeight="1" spans="1:7">
      <c r="A195" s="316" t="s">
        <v>2900</v>
      </c>
      <c r="B195" s="317" t="s">
        <v>2901</v>
      </c>
      <c r="C195" s="318">
        <v>256</v>
      </c>
      <c r="D195" s="318">
        <v>260</v>
      </c>
      <c r="E195" s="319">
        <f t="shared" si="6"/>
        <v>0.015625</v>
      </c>
      <c r="F195" s="314" t="str">
        <f t="shared" si="7"/>
        <v>是</v>
      </c>
      <c r="G195" s="298" t="str">
        <f t="shared" si="8"/>
        <v>项</v>
      </c>
    </row>
    <row r="196" ht="38.1" customHeight="1" spans="1:7">
      <c r="A196" s="316" t="s">
        <v>2902</v>
      </c>
      <c r="B196" s="317" t="s">
        <v>2903</v>
      </c>
      <c r="C196" s="318">
        <v>17</v>
      </c>
      <c r="D196" s="318">
        <v>19</v>
      </c>
      <c r="E196" s="319">
        <f t="shared" ref="E196:E259" si="9">IF(C196&gt;0,D196/C196-1,IF(C196&lt;0,-(D196/C196-1),""))</f>
        <v>0.117647058823529</v>
      </c>
      <c r="F196" s="314" t="str">
        <f t="shared" ref="F196:F259" si="10">IF(LEN(A196)=3,"是",IF(B196&lt;&gt;"",IF(SUM(C196:D196)&lt;&gt;0,"是","否"),"是"))</f>
        <v>是</v>
      </c>
      <c r="G196" s="298" t="str">
        <f t="shared" ref="G196:G259" si="11">IF(LEN(A196)=3,"类",IF(LEN(A196)=5,"款","项"))</f>
        <v>项</v>
      </c>
    </row>
    <row r="197" ht="38.1" customHeight="1" spans="1:7">
      <c r="A197" s="316" t="s">
        <v>2904</v>
      </c>
      <c r="B197" s="317" t="s">
        <v>2905</v>
      </c>
      <c r="C197" s="318"/>
      <c r="D197" s="318"/>
      <c r="E197" s="319" t="str">
        <f t="shared" si="9"/>
        <v/>
      </c>
      <c r="F197" s="314" t="str">
        <f t="shared" si="10"/>
        <v>否</v>
      </c>
      <c r="G197" s="298" t="str">
        <f t="shared" si="11"/>
        <v>项</v>
      </c>
    </row>
    <row r="198" ht="38.1" customHeight="1" spans="1:7">
      <c r="A198" s="316" t="s">
        <v>2906</v>
      </c>
      <c r="B198" s="317" t="s">
        <v>2907</v>
      </c>
      <c r="C198" s="318">
        <v>10</v>
      </c>
      <c r="D198" s="318">
        <v>12</v>
      </c>
      <c r="E198" s="319">
        <f t="shared" si="9"/>
        <v>0.2</v>
      </c>
      <c r="F198" s="314" t="str">
        <f t="shared" si="10"/>
        <v>是</v>
      </c>
      <c r="G198" s="298" t="str">
        <f t="shared" si="11"/>
        <v>项</v>
      </c>
    </row>
    <row r="199" s="294" customFormat="1" ht="38.1" customHeight="1" spans="1:7">
      <c r="A199" s="316" t="s">
        <v>2908</v>
      </c>
      <c r="B199" s="317" t="s">
        <v>2909</v>
      </c>
      <c r="C199" s="318">
        <v>115</v>
      </c>
      <c r="D199" s="318">
        <v>121</v>
      </c>
      <c r="E199" s="319">
        <f t="shared" si="9"/>
        <v>0.0521739130434782</v>
      </c>
      <c r="F199" s="314" t="str">
        <f t="shared" si="10"/>
        <v>是</v>
      </c>
      <c r="G199" s="298" t="str">
        <f t="shared" si="11"/>
        <v>项</v>
      </c>
    </row>
    <row r="200" s="294" customFormat="1" ht="38.1" customHeight="1" spans="1:7">
      <c r="A200" s="316" t="s">
        <v>2910</v>
      </c>
      <c r="B200" s="317" t="s">
        <v>2911</v>
      </c>
      <c r="C200" s="318"/>
      <c r="D200" s="318"/>
      <c r="E200" s="319" t="str">
        <f t="shared" si="9"/>
        <v/>
      </c>
      <c r="F200" s="314" t="str">
        <f t="shared" si="10"/>
        <v>否</v>
      </c>
      <c r="G200" s="298" t="str">
        <f t="shared" si="11"/>
        <v>项</v>
      </c>
    </row>
    <row r="201" s="294" customFormat="1" ht="38.1" customHeight="1" spans="1:7">
      <c r="A201" s="316" t="s">
        <v>2912</v>
      </c>
      <c r="B201" s="317" t="s">
        <v>2913</v>
      </c>
      <c r="C201" s="318"/>
      <c r="D201" s="318"/>
      <c r="E201" s="319" t="str">
        <f t="shared" si="9"/>
        <v/>
      </c>
      <c r="F201" s="314" t="str">
        <f t="shared" si="10"/>
        <v>否</v>
      </c>
      <c r="G201" s="298" t="str">
        <f t="shared" si="11"/>
        <v>项</v>
      </c>
    </row>
    <row r="202" ht="38.1" customHeight="1" spans="1:7">
      <c r="A202" s="316" t="s">
        <v>2914</v>
      </c>
      <c r="B202" s="317" t="s">
        <v>2915</v>
      </c>
      <c r="C202" s="318">
        <v>362</v>
      </c>
      <c r="D202" s="318">
        <v>364</v>
      </c>
      <c r="E202" s="319">
        <f t="shared" si="9"/>
        <v>0.00552486187845314</v>
      </c>
      <c r="F202" s="314" t="str">
        <f t="shared" si="10"/>
        <v>是</v>
      </c>
      <c r="G202" s="298" t="str">
        <f t="shared" si="11"/>
        <v>项</v>
      </c>
    </row>
    <row r="203" s="294" customFormat="1" ht="38.1" customHeight="1" spans="1:7">
      <c r="A203" s="316" t="s">
        <v>2916</v>
      </c>
      <c r="B203" s="317" t="s">
        <v>2917</v>
      </c>
      <c r="C203" s="318">
        <v>110</v>
      </c>
      <c r="D203" s="318">
        <v>125</v>
      </c>
      <c r="E203" s="319">
        <f t="shared" si="9"/>
        <v>0.136363636363636</v>
      </c>
      <c r="F203" s="314" t="str">
        <f t="shared" si="10"/>
        <v>是</v>
      </c>
      <c r="G203" s="298" t="str">
        <f t="shared" si="11"/>
        <v>项</v>
      </c>
    </row>
    <row r="204" s="294" customFormat="1" ht="38.1" customHeight="1" spans="1:7">
      <c r="A204" s="310" t="s">
        <v>132</v>
      </c>
      <c r="B204" s="311" t="s">
        <v>2918</v>
      </c>
      <c r="C204" s="355">
        <v>28354</v>
      </c>
      <c r="D204" s="355">
        <v>29084</v>
      </c>
      <c r="E204" s="324">
        <f t="shared" si="9"/>
        <v>0.0257459265006701</v>
      </c>
      <c r="F204" s="314" t="str">
        <f t="shared" si="10"/>
        <v>是</v>
      </c>
      <c r="G204" s="298" t="str">
        <f t="shared" si="11"/>
        <v>类</v>
      </c>
    </row>
    <row r="205" s="294" customFormat="1" ht="38.1" customHeight="1" spans="1:7">
      <c r="A205" s="316" t="s">
        <v>2919</v>
      </c>
      <c r="B205" s="317" t="s">
        <v>2920</v>
      </c>
      <c r="C205" s="318"/>
      <c r="D205" s="318"/>
      <c r="E205" s="319" t="str">
        <f t="shared" si="9"/>
        <v/>
      </c>
      <c r="F205" s="314" t="str">
        <f t="shared" si="10"/>
        <v>否</v>
      </c>
      <c r="G205" s="298" t="str">
        <f t="shared" si="11"/>
        <v>项</v>
      </c>
    </row>
    <row r="206" s="294" customFormat="1" ht="38.1" customHeight="1" spans="1:7">
      <c r="A206" s="316" t="s">
        <v>2921</v>
      </c>
      <c r="B206" s="317" t="s">
        <v>2922</v>
      </c>
      <c r="C206" s="318"/>
      <c r="D206" s="318"/>
      <c r="E206" s="319" t="str">
        <f t="shared" si="9"/>
        <v/>
      </c>
      <c r="F206" s="314" t="str">
        <f t="shared" si="10"/>
        <v>否</v>
      </c>
      <c r="G206" s="298" t="str">
        <f t="shared" si="11"/>
        <v>项</v>
      </c>
    </row>
    <row r="207" s="294" customFormat="1" ht="38.1" customHeight="1" spans="1:7">
      <c r="A207" s="316" t="s">
        <v>2923</v>
      </c>
      <c r="B207" s="317" t="s">
        <v>2924</v>
      </c>
      <c r="C207" s="318"/>
      <c r="D207" s="318"/>
      <c r="E207" s="319" t="str">
        <f t="shared" si="9"/>
        <v/>
      </c>
      <c r="F207" s="314" t="str">
        <f t="shared" si="10"/>
        <v>否</v>
      </c>
      <c r="G207" s="298" t="str">
        <f t="shared" si="11"/>
        <v>项</v>
      </c>
    </row>
    <row r="208" s="294" customFormat="1" ht="38.1" customHeight="1" spans="1:7">
      <c r="A208" s="316" t="s">
        <v>2925</v>
      </c>
      <c r="B208" s="317" t="s">
        <v>2926</v>
      </c>
      <c r="C208" s="318">
        <v>28354</v>
      </c>
      <c r="D208" s="318">
        <v>29084</v>
      </c>
      <c r="E208" s="319">
        <f t="shared" si="9"/>
        <v>0.0257459265006701</v>
      </c>
      <c r="F208" s="314" t="str">
        <f t="shared" si="10"/>
        <v>是</v>
      </c>
      <c r="G208" s="298" t="str">
        <f t="shared" si="11"/>
        <v>项</v>
      </c>
    </row>
    <row r="209" s="294" customFormat="1" ht="38.1" customHeight="1" spans="1:7">
      <c r="A209" s="316" t="s">
        <v>2927</v>
      </c>
      <c r="B209" s="317" t="s">
        <v>2928</v>
      </c>
      <c r="C209" s="318"/>
      <c r="D209" s="318"/>
      <c r="E209" s="319" t="str">
        <f t="shared" si="9"/>
        <v/>
      </c>
      <c r="F209" s="314" t="str">
        <f t="shared" si="10"/>
        <v>否</v>
      </c>
      <c r="G209" s="298" t="str">
        <f t="shared" si="11"/>
        <v>项</v>
      </c>
    </row>
    <row r="210" ht="38.1" customHeight="1" spans="1:7">
      <c r="A210" s="316" t="s">
        <v>2929</v>
      </c>
      <c r="B210" s="317" t="s">
        <v>2930</v>
      </c>
      <c r="C210" s="318"/>
      <c r="D210" s="318"/>
      <c r="E210" s="319" t="str">
        <f t="shared" si="9"/>
        <v/>
      </c>
      <c r="F210" s="314" t="str">
        <f t="shared" si="10"/>
        <v>否</v>
      </c>
      <c r="G210" s="298" t="str">
        <f t="shared" si="11"/>
        <v>项</v>
      </c>
    </row>
    <row r="211" ht="38.1" customHeight="1" spans="1:7">
      <c r="A211" s="316" t="s">
        <v>2931</v>
      </c>
      <c r="B211" s="317" t="s">
        <v>2932</v>
      </c>
      <c r="C211" s="318"/>
      <c r="D211" s="318"/>
      <c r="E211" s="319" t="str">
        <f t="shared" si="9"/>
        <v/>
      </c>
      <c r="F211" s="314" t="str">
        <f t="shared" si="10"/>
        <v>否</v>
      </c>
      <c r="G211" s="298" t="str">
        <f t="shared" si="11"/>
        <v>项</v>
      </c>
    </row>
    <row r="212" ht="38.1" customHeight="1" spans="1:7">
      <c r="A212" s="316" t="s">
        <v>2933</v>
      </c>
      <c r="B212" s="317" t="s">
        <v>2934</v>
      </c>
      <c r="C212" s="318"/>
      <c r="D212" s="318"/>
      <c r="E212" s="319" t="str">
        <f t="shared" si="9"/>
        <v/>
      </c>
      <c r="F212" s="314" t="str">
        <f t="shared" si="10"/>
        <v>否</v>
      </c>
      <c r="G212" s="298" t="str">
        <f t="shared" si="11"/>
        <v>项</v>
      </c>
    </row>
    <row r="213" ht="38.1" customHeight="1" spans="1:7">
      <c r="A213" s="316" t="s">
        <v>2935</v>
      </c>
      <c r="B213" s="317" t="s">
        <v>2936</v>
      </c>
      <c r="C213" s="318"/>
      <c r="D213" s="318"/>
      <c r="E213" s="319" t="str">
        <f t="shared" si="9"/>
        <v/>
      </c>
      <c r="F213" s="314" t="str">
        <f t="shared" si="10"/>
        <v>否</v>
      </c>
      <c r="G213" s="298" t="str">
        <f t="shared" si="11"/>
        <v>项</v>
      </c>
    </row>
    <row r="214" ht="38.1" customHeight="1" spans="1:7">
      <c r="A214" s="316" t="s">
        <v>2937</v>
      </c>
      <c r="B214" s="317" t="s">
        <v>2938</v>
      </c>
      <c r="C214" s="318"/>
      <c r="D214" s="318"/>
      <c r="E214" s="319" t="str">
        <f t="shared" si="9"/>
        <v/>
      </c>
      <c r="F214" s="314" t="str">
        <f t="shared" si="10"/>
        <v>否</v>
      </c>
      <c r="G214" s="298" t="str">
        <f t="shared" si="11"/>
        <v>项</v>
      </c>
    </row>
    <row r="215" ht="38.1" customHeight="1" spans="1:7">
      <c r="A215" s="316" t="s">
        <v>2939</v>
      </c>
      <c r="B215" s="317" t="s">
        <v>2940</v>
      </c>
      <c r="C215" s="318"/>
      <c r="D215" s="318"/>
      <c r="E215" s="319" t="str">
        <f t="shared" si="9"/>
        <v/>
      </c>
      <c r="F215" s="314" t="str">
        <f t="shared" si="10"/>
        <v>否</v>
      </c>
      <c r="G215" s="298" t="str">
        <f t="shared" si="11"/>
        <v>项</v>
      </c>
    </row>
    <row r="216" ht="38.1" customHeight="1" spans="1:7">
      <c r="A216" s="316" t="s">
        <v>2941</v>
      </c>
      <c r="B216" s="317" t="s">
        <v>2942</v>
      </c>
      <c r="C216" s="318"/>
      <c r="D216" s="318"/>
      <c r="E216" s="319" t="str">
        <f t="shared" si="9"/>
        <v/>
      </c>
      <c r="F216" s="314" t="str">
        <f t="shared" si="10"/>
        <v>否</v>
      </c>
      <c r="G216" s="298" t="str">
        <f t="shared" si="11"/>
        <v>项</v>
      </c>
    </row>
    <row r="217" s="294" customFormat="1" ht="38.1" customHeight="1" spans="1:7">
      <c r="A217" s="316" t="s">
        <v>2943</v>
      </c>
      <c r="B217" s="317" t="s">
        <v>2944</v>
      </c>
      <c r="C217" s="318"/>
      <c r="D217" s="318"/>
      <c r="E217" s="319" t="str">
        <f t="shared" si="9"/>
        <v/>
      </c>
      <c r="F217" s="314" t="str">
        <f t="shared" si="10"/>
        <v>否</v>
      </c>
      <c r="G217" s="298" t="str">
        <f t="shared" si="11"/>
        <v>项</v>
      </c>
    </row>
    <row r="218" s="294" customFormat="1" ht="38.1" customHeight="1" spans="1:7">
      <c r="A218" s="316" t="s">
        <v>2945</v>
      </c>
      <c r="B218" s="317" t="s">
        <v>2946</v>
      </c>
      <c r="C218" s="318"/>
      <c r="D218" s="318"/>
      <c r="E218" s="319" t="str">
        <f t="shared" si="9"/>
        <v/>
      </c>
      <c r="F218" s="314" t="str">
        <f t="shared" si="10"/>
        <v>否</v>
      </c>
      <c r="G218" s="298" t="str">
        <f t="shared" si="11"/>
        <v>项</v>
      </c>
    </row>
    <row r="219" s="294" customFormat="1" ht="38.1" customHeight="1" spans="1:7">
      <c r="A219" s="316" t="s">
        <v>2947</v>
      </c>
      <c r="B219" s="317" t="s">
        <v>2948</v>
      </c>
      <c r="C219" s="318"/>
      <c r="D219" s="318"/>
      <c r="E219" s="319" t="str">
        <f t="shared" si="9"/>
        <v/>
      </c>
      <c r="F219" s="314" t="str">
        <f t="shared" si="10"/>
        <v>否</v>
      </c>
      <c r="G219" s="298" t="str">
        <f t="shared" si="11"/>
        <v>项</v>
      </c>
    </row>
    <row r="220" ht="38.1" customHeight="1" spans="1:7">
      <c r="A220" s="316" t="s">
        <v>2949</v>
      </c>
      <c r="B220" s="317" t="s">
        <v>2950</v>
      </c>
      <c r="C220" s="318"/>
      <c r="D220" s="318"/>
      <c r="E220" s="319" t="str">
        <f t="shared" si="9"/>
        <v/>
      </c>
      <c r="F220" s="314" t="str">
        <f t="shared" si="10"/>
        <v>否</v>
      </c>
      <c r="G220" s="298" t="str">
        <f t="shared" si="11"/>
        <v>项</v>
      </c>
    </row>
    <row r="221" s="294" customFormat="1" ht="38.1" customHeight="1" spans="1:7">
      <c r="A221" s="310" t="s">
        <v>135</v>
      </c>
      <c r="B221" s="311" t="s">
        <v>2951</v>
      </c>
      <c r="C221" s="355">
        <v>273</v>
      </c>
      <c r="D221" s="355">
        <v>135</v>
      </c>
      <c r="E221" s="324"/>
      <c r="F221" s="314" t="str">
        <f t="shared" si="10"/>
        <v>是</v>
      </c>
      <c r="G221" s="298" t="str">
        <f t="shared" si="11"/>
        <v>类</v>
      </c>
    </row>
    <row r="222" s="294" customFormat="1" ht="38.1" customHeight="1" spans="1:7">
      <c r="A222" s="326">
        <v>23304</v>
      </c>
      <c r="B222" s="315" t="s">
        <v>2952</v>
      </c>
      <c r="C222" s="358">
        <v>273</v>
      </c>
      <c r="D222" s="358">
        <v>135</v>
      </c>
      <c r="E222" s="319"/>
      <c r="F222" s="314" t="str">
        <f t="shared" si="10"/>
        <v>是</v>
      </c>
      <c r="G222" s="298" t="str">
        <f t="shared" si="11"/>
        <v>款</v>
      </c>
    </row>
    <row r="223" ht="38.1" customHeight="1" spans="1:7">
      <c r="A223" s="316" t="s">
        <v>2953</v>
      </c>
      <c r="B223" s="317" t="s">
        <v>2954</v>
      </c>
      <c r="C223" s="318"/>
      <c r="D223" s="318"/>
      <c r="E223" s="319" t="str">
        <f t="shared" si="9"/>
        <v/>
      </c>
      <c r="F223" s="314" t="str">
        <f t="shared" si="10"/>
        <v>否</v>
      </c>
      <c r="G223" s="298" t="str">
        <f t="shared" si="11"/>
        <v>项</v>
      </c>
    </row>
    <row r="224" s="294" customFormat="1" ht="38.1" customHeight="1" spans="1:7">
      <c r="A224" s="316" t="s">
        <v>2955</v>
      </c>
      <c r="B224" s="317" t="s">
        <v>2956</v>
      </c>
      <c r="C224" s="318"/>
      <c r="D224" s="318"/>
      <c r="E224" s="319" t="str">
        <f t="shared" si="9"/>
        <v/>
      </c>
      <c r="F224" s="314" t="str">
        <f t="shared" si="10"/>
        <v>否</v>
      </c>
      <c r="G224" s="298" t="str">
        <f t="shared" si="11"/>
        <v>项</v>
      </c>
    </row>
    <row r="225" ht="38.1" customHeight="1" spans="1:7">
      <c r="A225" s="316" t="s">
        <v>2957</v>
      </c>
      <c r="B225" s="317" t="s">
        <v>2958</v>
      </c>
      <c r="C225" s="318"/>
      <c r="D225" s="318"/>
      <c r="E225" s="319" t="str">
        <f t="shared" si="9"/>
        <v/>
      </c>
      <c r="F225" s="314" t="str">
        <f t="shared" si="10"/>
        <v>否</v>
      </c>
      <c r="G225" s="298" t="str">
        <f t="shared" si="11"/>
        <v>项</v>
      </c>
    </row>
    <row r="226" s="294" customFormat="1" ht="38.1" customHeight="1" spans="1:7">
      <c r="A226" s="316" t="s">
        <v>2959</v>
      </c>
      <c r="B226" s="317" t="s">
        <v>2960</v>
      </c>
      <c r="C226" s="318">
        <v>221</v>
      </c>
      <c r="D226" s="318"/>
      <c r="E226" s="319">
        <f t="shared" si="9"/>
        <v>-1</v>
      </c>
      <c r="F226" s="314" t="str">
        <f t="shared" si="10"/>
        <v>是</v>
      </c>
      <c r="G226" s="298" t="str">
        <f t="shared" si="11"/>
        <v>项</v>
      </c>
    </row>
    <row r="227" s="294" customFormat="1" ht="38.1" customHeight="1" spans="1:7">
      <c r="A227" s="316" t="s">
        <v>2961</v>
      </c>
      <c r="B227" s="317" t="s">
        <v>2962</v>
      </c>
      <c r="C227" s="318"/>
      <c r="D227" s="318"/>
      <c r="E227" s="319" t="str">
        <f t="shared" si="9"/>
        <v/>
      </c>
      <c r="F227" s="314" t="str">
        <f t="shared" si="10"/>
        <v>否</v>
      </c>
      <c r="G227" s="298" t="str">
        <f t="shared" si="11"/>
        <v>项</v>
      </c>
    </row>
    <row r="228" ht="38.1" customHeight="1" spans="1:7">
      <c r="A228" s="316" t="s">
        <v>2963</v>
      </c>
      <c r="B228" s="317" t="s">
        <v>2964</v>
      </c>
      <c r="C228" s="318"/>
      <c r="D228" s="318"/>
      <c r="E228" s="319" t="str">
        <f t="shared" si="9"/>
        <v/>
      </c>
      <c r="F228" s="314" t="str">
        <f t="shared" si="10"/>
        <v>否</v>
      </c>
      <c r="G228" s="298" t="str">
        <f t="shared" si="11"/>
        <v>项</v>
      </c>
    </row>
    <row r="229" ht="38.1" customHeight="1" spans="1:7">
      <c r="A229" s="316" t="s">
        <v>2965</v>
      </c>
      <c r="B229" s="317" t="s">
        <v>2966</v>
      </c>
      <c r="C229" s="318"/>
      <c r="D229" s="318"/>
      <c r="E229" s="319" t="str">
        <f t="shared" si="9"/>
        <v/>
      </c>
      <c r="F229" s="314" t="str">
        <f t="shared" si="10"/>
        <v>否</v>
      </c>
      <c r="G229" s="298" t="str">
        <f t="shared" si="11"/>
        <v>项</v>
      </c>
    </row>
    <row r="230" ht="38.1" customHeight="1" spans="1:7">
      <c r="A230" s="316" t="s">
        <v>2967</v>
      </c>
      <c r="B230" s="317" t="s">
        <v>2968</v>
      </c>
      <c r="C230" s="318"/>
      <c r="D230" s="318"/>
      <c r="E230" s="319" t="str">
        <f t="shared" si="9"/>
        <v/>
      </c>
      <c r="F230" s="314" t="str">
        <f t="shared" si="10"/>
        <v>否</v>
      </c>
      <c r="G230" s="298" t="str">
        <f t="shared" si="11"/>
        <v>项</v>
      </c>
    </row>
    <row r="231" ht="38.1" customHeight="1" spans="1:7">
      <c r="A231" s="316" t="s">
        <v>2969</v>
      </c>
      <c r="B231" s="317" t="s">
        <v>2970</v>
      </c>
      <c r="C231" s="318"/>
      <c r="D231" s="318"/>
      <c r="E231" s="319" t="str">
        <f t="shared" si="9"/>
        <v/>
      </c>
      <c r="F231" s="314" t="str">
        <f t="shared" si="10"/>
        <v>否</v>
      </c>
      <c r="G231" s="298" t="str">
        <f t="shared" si="11"/>
        <v>项</v>
      </c>
    </row>
    <row r="232" ht="38.1" customHeight="1" spans="1:7">
      <c r="A232" s="316" t="s">
        <v>2971</v>
      </c>
      <c r="B232" s="317" t="s">
        <v>2972</v>
      </c>
      <c r="C232" s="318"/>
      <c r="D232" s="318"/>
      <c r="E232" s="319" t="str">
        <f t="shared" si="9"/>
        <v/>
      </c>
      <c r="F232" s="314" t="str">
        <f t="shared" si="10"/>
        <v>否</v>
      </c>
      <c r="G232" s="298" t="str">
        <f t="shared" si="11"/>
        <v>项</v>
      </c>
    </row>
    <row r="233" ht="38.1" customHeight="1" spans="1:7">
      <c r="A233" s="316" t="s">
        <v>2973</v>
      </c>
      <c r="B233" s="317" t="s">
        <v>2974</v>
      </c>
      <c r="C233" s="318"/>
      <c r="D233" s="318"/>
      <c r="E233" s="319" t="str">
        <f t="shared" si="9"/>
        <v/>
      </c>
      <c r="F233" s="314" t="str">
        <f t="shared" si="10"/>
        <v>否</v>
      </c>
      <c r="G233" s="298" t="str">
        <f t="shared" si="11"/>
        <v>项</v>
      </c>
    </row>
    <row r="234" ht="38.1" customHeight="1" spans="1:7">
      <c r="A234" s="316" t="s">
        <v>2975</v>
      </c>
      <c r="B234" s="317" t="s">
        <v>2976</v>
      </c>
      <c r="C234" s="318"/>
      <c r="D234" s="318"/>
      <c r="E234" s="319" t="str">
        <f t="shared" si="9"/>
        <v/>
      </c>
      <c r="F234" s="314" t="str">
        <f t="shared" si="10"/>
        <v>否</v>
      </c>
      <c r="G234" s="298" t="str">
        <f t="shared" si="11"/>
        <v>项</v>
      </c>
    </row>
    <row r="235" ht="38.1" customHeight="1" spans="1:7">
      <c r="A235" s="316" t="s">
        <v>2977</v>
      </c>
      <c r="B235" s="317" t="s">
        <v>2978</v>
      </c>
      <c r="C235" s="318"/>
      <c r="D235" s="318"/>
      <c r="E235" s="319" t="str">
        <f t="shared" si="9"/>
        <v/>
      </c>
      <c r="F235" s="314" t="str">
        <f t="shared" si="10"/>
        <v>否</v>
      </c>
      <c r="G235" s="298" t="str">
        <f t="shared" si="11"/>
        <v>项</v>
      </c>
    </row>
    <row r="236" s="294" customFormat="1" ht="38.1" customHeight="1" spans="1:7">
      <c r="A236" s="316" t="s">
        <v>2979</v>
      </c>
      <c r="B236" s="317" t="s">
        <v>2980</v>
      </c>
      <c r="C236" s="318"/>
      <c r="D236" s="318"/>
      <c r="E236" s="319" t="str">
        <f t="shared" si="9"/>
        <v/>
      </c>
      <c r="F236" s="314" t="str">
        <f t="shared" si="10"/>
        <v>否</v>
      </c>
      <c r="G236" s="298" t="str">
        <f t="shared" si="11"/>
        <v>项</v>
      </c>
    </row>
    <row r="237" ht="38.1" customHeight="1" spans="1:7">
      <c r="A237" s="316" t="s">
        <v>2981</v>
      </c>
      <c r="B237" s="317" t="s">
        <v>2982</v>
      </c>
      <c r="C237" s="318">
        <v>52</v>
      </c>
      <c r="D237" s="318">
        <v>135</v>
      </c>
      <c r="E237" s="319">
        <f t="shared" si="9"/>
        <v>1.59615384615385</v>
      </c>
      <c r="F237" s="314" t="str">
        <f t="shared" si="10"/>
        <v>是</v>
      </c>
      <c r="G237" s="298" t="str">
        <f t="shared" si="11"/>
        <v>项</v>
      </c>
    </row>
    <row r="238" ht="38.1" customHeight="1" spans="1:7">
      <c r="A238" s="316" t="s">
        <v>2983</v>
      </c>
      <c r="B238" s="317" t="s">
        <v>2984</v>
      </c>
      <c r="C238" s="318"/>
      <c r="D238" s="318"/>
      <c r="E238" s="319" t="str">
        <f t="shared" si="9"/>
        <v/>
      </c>
      <c r="F238" s="314" t="str">
        <f t="shared" si="10"/>
        <v>否</v>
      </c>
      <c r="G238" s="298" t="str">
        <f t="shared" si="11"/>
        <v>项</v>
      </c>
    </row>
    <row r="239" ht="38.1" customHeight="1" spans="1:7">
      <c r="A239" s="325" t="s">
        <v>2985</v>
      </c>
      <c r="B239" s="311" t="s">
        <v>2986</v>
      </c>
      <c r="C239" s="355"/>
      <c r="D239" s="355"/>
      <c r="E239" s="324"/>
      <c r="F239" s="314" t="str">
        <f t="shared" si="10"/>
        <v>是</v>
      </c>
      <c r="G239" s="298" t="str">
        <f t="shared" si="11"/>
        <v>类</v>
      </c>
    </row>
    <row r="240" ht="38.1" customHeight="1" spans="1:7">
      <c r="A240" s="326" t="s">
        <v>2987</v>
      </c>
      <c r="B240" s="315" t="s">
        <v>2988</v>
      </c>
      <c r="C240" s="358"/>
      <c r="D240" s="358"/>
      <c r="E240" s="319"/>
      <c r="F240" s="314" t="str">
        <f t="shared" si="10"/>
        <v>否</v>
      </c>
      <c r="G240" s="298" t="str">
        <f t="shared" si="11"/>
        <v>款</v>
      </c>
    </row>
    <row r="241" ht="38.1" customHeight="1" spans="1:7">
      <c r="A241" s="326" t="s">
        <v>2989</v>
      </c>
      <c r="B241" s="317" t="s">
        <v>2990</v>
      </c>
      <c r="C241" s="318"/>
      <c r="D241" s="318"/>
      <c r="E241" s="319" t="str">
        <f t="shared" si="9"/>
        <v/>
      </c>
      <c r="F241" s="314" t="str">
        <f t="shared" si="10"/>
        <v>否</v>
      </c>
      <c r="G241" s="298" t="str">
        <f t="shared" si="11"/>
        <v>项</v>
      </c>
    </row>
    <row r="242" ht="38.1" customHeight="1" spans="1:7">
      <c r="A242" s="326" t="s">
        <v>2991</v>
      </c>
      <c r="B242" s="317" t="s">
        <v>2992</v>
      </c>
      <c r="C242" s="318"/>
      <c r="D242" s="318"/>
      <c r="E242" s="319" t="str">
        <f t="shared" si="9"/>
        <v/>
      </c>
      <c r="F242" s="314" t="str">
        <f t="shared" si="10"/>
        <v>否</v>
      </c>
      <c r="G242" s="298" t="str">
        <f t="shared" si="11"/>
        <v>项</v>
      </c>
    </row>
    <row r="243" ht="38.1" customHeight="1" spans="1:7">
      <c r="A243" s="326" t="s">
        <v>2993</v>
      </c>
      <c r="B243" s="317" t="s">
        <v>2994</v>
      </c>
      <c r="C243" s="318"/>
      <c r="D243" s="318"/>
      <c r="E243" s="319" t="str">
        <f t="shared" si="9"/>
        <v/>
      </c>
      <c r="F243" s="314" t="str">
        <f t="shared" si="10"/>
        <v>否</v>
      </c>
      <c r="G243" s="298" t="str">
        <f t="shared" si="11"/>
        <v>项</v>
      </c>
    </row>
    <row r="244" ht="38.1" customHeight="1" spans="1:7">
      <c r="A244" s="326" t="s">
        <v>2995</v>
      </c>
      <c r="B244" s="317" t="s">
        <v>2996</v>
      </c>
      <c r="C244" s="318"/>
      <c r="D244" s="318"/>
      <c r="E244" s="319" t="str">
        <f t="shared" si="9"/>
        <v/>
      </c>
      <c r="F244" s="314" t="str">
        <f t="shared" si="10"/>
        <v>否</v>
      </c>
      <c r="G244" s="298" t="str">
        <f t="shared" si="11"/>
        <v>项</v>
      </c>
    </row>
    <row r="245" ht="38.1" customHeight="1" spans="1:7">
      <c r="A245" s="326" t="s">
        <v>2997</v>
      </c>
      <c r="B245" s="317" t="s">
        <v>2998</v>
      </c>
      <c r="C245" s="318"/>
      <c r="D245" s="318"/>
      <c r="E245" s="319" t="str">
        <f t="shared" si="9"/>
        <v/>
      </c>
      <c r="F245" s="314" t="str">
        <f t="shared" si="10"/>
        <v>否</v>
      </c>
      <c r="G245" s="298" t="str">
        <f t="shared" si="11"/>
        <v>项</v>
      </c>
    </row>
    <row r="246" ht="38.1" customHeight="1" spans="1:7">
      <c r="A246" s="326" t="s">
        <v>2999</v>
      </c>
      <c r="B246" s="317" t="s">
        <v>3000</v>
      </c>
      <c r="C246" s="318"/>
      <c r="D246" s="318"/>
      <c r="E246" s="319" t="str">
        <f t="shared" si="9"/>
        <v/>
      </c>
      <c r="F246" s="314" t="str">
        <f t="shared" si="10"/>
        <v>否</v>
      </c>
      <c r="G246" s="298" t="str">
        <f t="shared" si="11"/>
        <v>项</v>
      </c>
    </row>
    <row r="247" ht="38.1" customHeight="1" spans="1:7">
      <c r="A247" s="326" t="s">
        <v>3001</v>
      </c>
      <c r="B247" s="317" t="s">
        <v>3002</v>
      </c>
      <c r="C247" s="318"/>
      <c r="D247" s="318"/>
      <c r="E247" s="319" t="str">
        <f t="shared" si="9"/>
        <v/>
      </c>
      <c r="F247" s="314" t="str">
        <f t="shared" si="10"/>
        <v>否</v>
      </c>
      <c r="G247" s="298" t="str">
        <f t="shared" si="11"/>
        <v>项</v>
      </c>
    </row>
    <row r="248" ht="38.1" customHeight="1" spans="1:7">
      <c r="A248" s="326" t="s">
        <v>3003</v>
      </c>
      <c r="B248" s="317" t="s">
        <v>3004</v>
      </c>
      <c r="C248" s="318"/>
      <c r="D248" s="318"/>
      <c r="E248" s="319" t="str">
        <f t="shared" si="9"/>
        <v/>
      </c>
      <c r="F248" s="314" t="str">
        <f t="shared" si="10"/>
        <v>否</v>
      </c>
      <c r="G248" s="298" t="str">
        <f t="shared" si="11"/>
        <v>项</v>
      </c>
    </row>
    <row r="249" ht="38.1" customHeight="1" spans="1:7">
      <c r="A249" s="326" t="s">
        <v>3005</v>
      </c>
      <c r="B249" s="317" t="s">
        <v>3006</v>
      </c>
      <c r="C249" s="318"/>
      <c r="D249" s="318"/>
      <c r="E249" s="319" t="str">
        <f t="shared" si="9"/>
        <v/>
      </c>
      <c r="F249" s="314" t="str">
        <f t="shared" si="10"/>
        <v>否</v>
      </c>
      <c r="G249" s="298" t="str">
        <f t="shared" si="11"/>
        <v>项</v>
      </c>
    </row>
    <row r="250" ht="38.1" customHeight="1" spans="1:7">
      <c r="A250" s="326" t="s">
        <v>3007</v>
      </c>
      <c r="B250" s="317" t="s">
        <v>3008</v>
      </c>
      <c r="C250" s="318"/>
      <c r="D250" s="318"/>
      <c r="E250" s="319" t="str">
        <f t="shared" si="9"/>
        <v/>
      </c>
      <c r="F250" s="314" t="str">
        <f t="shared" si="10"/>
        <v>否</v>
      </c>
      <c r="G250" s="298" t="str">
        <f t="shared" si="11"/>
        <v>项</v>
      </c>
    </row>
    <row r="251" ht="38.1" customHeight="1" spans="1:7">
      <c r="A251" s="326" t="s">
        <v>3009</v>
      </c>
      <c r="B251" s="317" t="s">
        <v>3010</v>
      </c>
      <c r="C251" s="318"/>
      <c r="D251" s="318"/>
      <c r="E251" s="319" t="str">
        <f t="shared" si="9"/>
        <v/>
      </c>
      <c r="F251" s="314" t="str">
        <f t="shared" si="10"/>
        <v>否</v>
      </c>
      <c r="G251" s="298" t="str">
        <f t="shared" si="11"/>
        <v>项</v>
      </c>
    </row>
    <row r="252" ht="38.1" customHeight="1" spans="1:7">
      <c r="A252" s="326" t="s">
        <v>3011</v>
      </c>
      <c r="B252" s="317" t="s">
        <v>3012</v>
      </c>
      <c r="C252" s="318"/>
      <c r="D252" s="318"/>
      <c r="E252" s="319" t="str">
        <f t="shared" si="9"/>
        <v/>
      </c>
      <c r="F252" s="314" t="str">
        <f t="shared" si="10"/>
        <v>否</v>
      </c>
      <c r="G252" s="298" t="str">
        <f t="shared" si="11"/>
        <v>项</v>
      </c>
    </row>
    <row r="253" ht="38.1" customHeight="1" spans="1:7">
      <c r="A253" s="326" t="s">
        <v>3013</v>
      </c>
      <c r="B253" s="315" t="s">
        <v>3014</v>
      </c>
      <c r="C253" s="358"/>
      <c r="D253" s="358"/>
      <c r="E253" s="319"/>
      <c r="F253" s="314" t="str">
        <f t="shared" si="10"/>
        <v>否</v>
      </c>
      <c r="G253" s="298" t="str">
        <f t="shared" si="11"/>
        <v>款</v>
      </c>
    </row>
    <row r="254" ht="38.1" hidden="1" customHeight="1" spans="1:7">
      <c r="A254" s="326" t="s">
        <v>3015</v>
      </c>
      <c r="B254" s="317" t="s">
        <v>3016</v>
      </c>
      <c r="C254" s="318">
        <v>0</v>
      </c>
      <c r="D254" s="318"/>
      <c r="E254" s="319" t="str">
        <f t="shared" si="9"/>
        <v/>
      </c>
      <c r="F254" s="314" t="str">
        <f t="shared" si="10"/>
        <v>否</v>
      </c>
      <c r="G254" s="298" t="str">
        <f t="shared" si="11"/>
        <v>项</v>
      </c>
    </row>
    <row r="255" ht="38.1" hidden="1" customHeight="1" spans="1:7">
      <c r="A255" s="326" t="s">
        <v>3017</v>
      </c>
      <c r="B255" s="317" t="s">
        <v>3018</v>
      </c>
      <c r="C255" s="318">
        <v>0</v>
      </c>
      <c r="D255" s="318"/>
      <c r="E255" s="319" t="str">
        <f t="shared" si="9"/>
        <v/>
      </c>
      <c r="F255" s="314" t="str">
        <f t="shared" si="10"/>
        <v>否</v>
      </c>
      <c r="G255" s="298" t="str">
        <f t="shared" si="11"/>
        <v>项</v>
      </c>
    </row>
    <row r="256" ht="38.1" hidden="1" customHeight="1" spans="1:7">
      <c r="A256" s="326" t="s">
        <v>3019</v>
      </c>
      <c r="B256" s="317" t="s">
        <v>3020</v>
      </c>
      <c r="C256" s="318">
        <v>0</v>
      </c>
      <c r="D256" s="318"/>
      <c r="E256" s="319" t="str">
        <f t="shared" si="9"/>
        <v/>
      </c>
      <c r="F256" s="314" t="str">
        <f t="shared" si="10"/>
        <v>否</v>
      </c>
      <c r="G256" s="298" t="str">
        <f t="shared" si="11"/>
        <v>项</v>
      </c>
    </row>
    <row r="257" ht="38.1" hidden="1" customHeight="1" spans="1:7">
      <c r="A257" s="326" t="s">
        <v>3021</v>
      </c>
      <c r="B257" s="317" t="s">
        <v>3022</v>
      </c>
      <c r="C257" s="318">
        <v>0</v>
      </c>
      <c r="D257" s="318"/>
      <c r="E257" s="319" t="str">
        <f t="shared" si="9"/>
        <v/>
      </c>
      <c r="F257" s="314" t="str">
        <f t="shared" si="10"/>
        <v>否</v>
      </c>
      <c r="G257" s="298" t="str">
        <f t="shared" si="11"/>
        <v>项</v>
      </c>
    </row>
    <row r="258" ht="38.1" hidden="1" customHeight="1" spans="1:7">
      <c r="A258" s="326" t="s">
        <v>3023</v>
      </c>
      <c r="B258" s="317" t="s">
        <v>3024</v>
      </c>
      <c r="C258" s="318">
        <v>34882</v>
      </c>
      <c r="D258" s="318"/>
      <c r="E258" s="319">
        <f t="shared" si="9"/>
        <v>-1</v>
      </c>
      <c r="F258" s="314" t="str">
        <f t="shared" si="10"/>
        <v>是</v>
      </c>
      <c r="G258" s="298" t="str">
        <f t="shared" si="11"/>
        <v>项</v>
      </c>
    </row>
    <row r="259" ht="38.1" hidden="1" customHeight="1" spans="1:7">
      <c r="A259" s="326" t="s">
        <v>3025</v>
      </c>
      <c r="B259" s="317" t="s">
        <v>3026</v>
      </c>
      <c r="C259" s="318">
        <v>30436</v>
      </c>
      <c r="D259" s="318"/>
      <c r="E259" s="319">
        <f t="shared" si="9"/>
        <v>-1</v>
      </c>
      <c r="F259" s="314" t="str">
        <f t="shared" si="10"/>
        <v>是</v>
      </c>
      <c r="G259" s="298" t="str">
        <f t="shared" si="11"/>
        <v>项</v>
      </c>
    </row>
    <row r="260" ht="38.1" customHeight="1" spans="1:6">
      <c r="A260" s="310"/>
      <c r="B260" s="311"/>
      <c r="C260" s="312"/>
      <c r="D260" s="312"/>
      <c r="E260" s="357"/>
      <c r="F260" s="314" t="str">
        <f>IF(LEN(A260)=3,"是",IF(B260&lt;&gt;"",IF(SUM(C260:D260)&lt;&gt;0,"是","否"),"是"))</f>
        <v>是</v>
      </c>
    </row>
    <row r="261" ht="38.1" customHeight="1" spans="1:6">
      <c r="A261" s="327"/>
      <c r="B261" s="328" t="s">
        <v>3027</v>
      </c>
      <c r="C261" s="355">
        <v>203717</v>
      </c>
      <c r="D261" s="355">
        <v>197094</v>
      </c>
      <c r="E261" s="324"/>
      <c r="F261" s="314" t="str">
        <f t="shared" ref="F261:F269" si="12">IF(LEN(A261)=3,"是",IF(B261&lt;&gt;"",IF(SUM(C261:D261)&lt;&gt;0,"是","否"),"是"))</f>
        <v>是</v>
      </c>
    </row>
    <row r="262" ht="38.1" customHeight="1" spans="1:6">
      <c r="A262" s="379" t="s">
        <v>3028</v>
      </c>
      <c r="B262" s="330" t="s">
        <v>141</v>
      </c>
      <c r="C262" s="380">
        <v>40525</v>
      </c>
      <c r="D262" s="380">
        <v>23218</v>
      </c>
      <c r="E262" s="357"/>
      <c r="F262" s="314" t="str">
        <f t="shared" si="12"/>
        <v>是</v>
      </c>
    </row>
    <row r="263" ht="38.1" customHeight="1" spans="1:6">
      <c r="A263" s="379" t="s">
        <v>3029</v>
      </c>
      <c r="B263" s="381" t="s">
        <v>3030</v>
      </c>
      <c r="C263" s="380">
        <f>SUM(C264:C265)</f>
        <v>26220</v>
      </c>
      <c r="D263" s="380">
        <f>SUM(D264:D265)</f>
        <v>6440</v>
      </c>
      <c r="E263" s="357"/>
      <c r="F263" s="314" t="str">
        <f t="shared" si="12"/>
        <v>是</v>
      </c>
    </row>
    <row r="264" ht="38.1" customHeight="1" spans="1:7">
      <c r="A264" s="382" t="s">
        <v>3031</v>
      </c>
      <c r="B264" s="338" t="s">
        <v>3032</v>
      </c>
      <c r="C264" s="383">
        <v>26220</v>
      </c>
      <c r="D264" s="384">
        <v>6440</v>
      </c>
      <c r="E264" s="385"/>
      <c r="F264" s="314" t="str">
        <f t="shared" si="12"/>
        <v>是</v>
      </c>
      <c r="G264" s="294"/>
    </row>
    <row r="265" ht="38.1" hidden="1" customHeight="1" spans="1:7">
      <c r="A265" s="382" t="s">
        <v>3033</v>
      </c>
      <c r="B265" s="338" t="s">
        <v>3034</v>
      </c>
      <c r="C265" s="383"/>
      <c r="D265" s="384"/>
      <c r="E265" s="385"/>
      <c r="F265" s="314" t="str">
        <f t="shared" si="12"/>
        <v>否</v>
      </c>
      <c r="G265" s="294"/>
    </row>
    <row r="266" ht="38.1" customHeight="1" spans="1:6">
      <c r="A266" s="386" t="s">
        <v>3035</v>
      </c>
      <c r="B266" s="333" t="s">
        <v>3036</v>
      </c>
      <c r="C266" s="387">
        <v>10733</v>
      </c>
      <c r="D266" s="388">
        <v>16778</v>
      </c>
      <c r="E266" s="359"/>
      <c r="F266" s="314" t="str">
        <f t="shared" si="12"/>
        <v>是</v>
      </c>
    </row>
    <row r="267" ht="38.1" customHeight="1" spans="1:6">
      <c r="A267" s="386" t="s">
        <v>3037</v>
      </c>
      <c r="B267" s="333" t="s">
        <v>3038</v>
      </c>
      <c r="C267" s="387">
        <v>3572</v>
      </c>
      <c r="D267" s="388"/>
      <c r="E267" s="359"/>
      <c r="F267" s="314" t="str">
        <f t="shared" si="12"/>
        <v>是</v>
      </c>
    </row>
    <row r="268" ht="38.1" customHeight="1" spans="1:6">
      <c r="A268" s="386" t="s">
        <v>3039</v>
      </c>
      <c r="B268" s="340" t="s">
        <v>3040</v>
      </c>
      <c r="C268" s="380">
        <v>223040</v>
      </c>
      <c r="D268" s="389">
        <v>186650</v>
      </c>
      <c r="E268" s="359"/>
      <c r="F268" s="314" t="str">
        <f t="shared" si="12"/>
        <v>是</v>
      </c>
    </row>
    <row r="269" ht="38.1" customHeight="1" spans="1:6">
      <c r="A269" s="390"/>
      <c r="B269" s="342" t="s">
        <v>148</v>
      </c>
      <c r="C269" s="380">
        <v>467282</v>
      </c>
      <c r="D269" s="389">
        <v>406962</v>
      </c>
      <c r="E269" s="357"/>
      <c r="F269" s="314" t="str">
        <f t="shared" si="12"/>
        <v>是</v>
      </c>
    </row>
    <row r="270" spans="3:3">
      <c r="C270" s="391"/>
    </row>
    <row r="272" spans="3:3">
      <c r="C272" s="391"/>
    </row>
    <row r="274" spans="3:3">
      <c r="C274" s="391"/>
    </row>
    <row r="275" spans="3:3">
      <c r="C275" s="391"/>
    </row>
    <row r="277" spans="3:3">
      <c r="C277" s="391"/>
    </row>
    <row r="278" spans="3:3">
      <c r="C278" s="391"/>
    </row>
    <row r="279" spans="3:3">
      <c r="C279" s="391"/>
    </row>
    <row r="280" spans="3:3">
      <c r="C280" s="391"/>
    </row>
    <row r="282" spans="3:3">
      <c r="C282" s="391"/>
    </row>
  </sheetData>
  <autoFilter ref="A3:G269">
    <filterColumn colId="5">
      <customFilters>
        <customFilter operator="equal" val="是"/>
      </customFilters>
    </filterColumn>
    <filterColumn colId="6">
      <filters blank="1">
        <filter val="类"/>
        <filter val="款"/>
      </filters>
    </filterColumn>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showGridLines="0" showZeros="0" view="pageBreakPreview" zoomScale="70" zoomScaleNormal="115" workbookViewId="0">
      <pane ySplit="3" topLeftCell="A25" activePane="bottomLeft" state="frozen"/>
      <selection/>
      <selection pane="bottomLeft" activeCell="B37" sqref="B37"/>
    </sheetView>
  </sheetViews>
  <sheetFormatPr defaultColWidth="9" defaultRowHeight="15" outlineLevelCol="5"/>
  <cols>
    <col min="1" max="1" width="15" style="156" customWidth="1"/>
    <col min="2" max="2" width="50.7545454545455" style="156" customWidth="1"/>
    <col min="3" max="4" width="20.6272727272727" style="156" customWidth="1"/>
    <col min="5" max="5" width="20.6272727272727" style="346" customWidth="1"/>
    <col min="6" max="6" width="3.75454545454545" style="156" customWidth="1"/>
    <col min="7" max="16384" width="9" style="156"/>
  </cols>
  <sheetData>
    <row r="1" ht="45" customHeight="1" spans="1:6">
      <c r="A1" s="157"/>
      <c r="B1" s="347" t="s">
        <v>3041</v>
      </c>
      <c r="C1" s="347"/>
      <c r="D1" s="347"/>
      <c r="E1" s="347"/>
      <c r="F1" s="157"/>
    </row>
    <row r="2" s="344" customFormat="1" ht="20.1" customHeight="1" spans="1:6">
      <c r="A2" s="348"/>
      <c r="B2" s="349"/>
      <c r="C2" s="350"/>
      <c r="D2" s="349"/>
      <c r="E2" s="351" t="s">
        <v>2</v>
      </c>
      <c r="F2" s="348"/>
    </row>
    <row r="3" s="345" customFormat="1" ht="45" customHeight="1" spans="1:6">
      <c r="A3" s="352" t="s">
        <v>3</v>
      </c>
      <c r="B3" s="353" t="s">
        <v>4</v>
      </c>
      <c r="C3" s="176" t="s">
        <v>150</v>
      </c>
      <c r="D3" s="176" t="s">
        <v>6</v>
      </c>
      <c r="E3" s="176" t="s">
        <v>151</v>
      </c>
      <c r="F3" s="354" t="s">
        <v>8</v>
      </c>
    </row>
    <row r="4" s="345" customFormat="1" ht="36" customHeight="1" spans="1:6">
      <c r="A4" s="316" t="s">
        <v>2522</v>
      </c>
      <c r="B4" s="311" t="s">
        <v>2523</v>
      </c>
      <c r="C4" s="355"/>
      <c r="D4" s="355"/>
      <c r="E4" s="324"/>
      <c r="F4" s="356" t="str">
        <f t="shared" ref="F4:F29" si="0">IF(LEN(A4)=7,"是",IF(B4&lt;&gt;"",IF(SUM(C4:D4)&lt;&gt;0,"是","否"),"是"))</f>
        <v>是</v>
      </c>
    </row>
    <row r="5" ht="36" customHeight="1" spans="1:6">
      <c r="A5" s="316" t="s">
        <v>2524</v>
      </c>
      <c r="B5" s="311" t="s">
        <v>2525</v>
      </c>
      <c r="C5" s="355"/>
      <c r="D5" s="355"/>
      <c r="E5" s="357"/>
      <c r="F5" s="356" t="str">
        <f t="shared" si="0"/>
        <v>是</v>
      </c>
    </row>
    <row r="6" ht="36" customHeight="1" spans="1:6">
      <c r="A6" s="316" t="s">
        <v>2526</v>
      </c>
      <c r="B6" s="311" t="s">
        <v>2527</v>
      </c>
      <c r="C6" s="355"/>
      <c r="D6" s="355"/>
      <c r="E6" s="357"/>
      <c r="F6" s="356" t="str">
        <f t="shared" si="0"/>
        <v>是</v>
      </c>
    </row>
    <row r="7" ht="36" customHeight="1" spans="1:6">
      <c r="A7" s="316" t="s">
        <v>2528</v>
      </c>
      <c r="B7" s="311" t="s">
        <v>2529</v>
      </c>
      <c r="C7" s="355"/>
      <c r="D7" s="355"/>
      <c r="E7" s="357"/>
      <c r="F7" s="356" t="str">
        <f t="shared" si="0"/>
        <v>是</v>
      </c>
    </row>
    <row r="8" ht="36" customHeight="1" spans="1:6">
      <c r="A8" s="316" t="s">
        <v>2530</v>
      </c>
      <c r="B8" s="311" t="s">
        <v>2531</v>
      </c>
      <c r="C8" s="355"/>
      <c r="D8" s="355"/>
      <c r="E8" s="357"/>
      <c r="F8" s="356" t="str">
        <f t="shared" si="0"/>
        <v>是</v>
      </c>
    </row>
    <row r="9" ht="36" customHeight="1" spans="1:6">
      <c r="A9" s="316" t="s">
        <v>2532</v>
      </c>
      <c r="B9" s="311" t="s">
        <v>2533</v>
      </c>
      <c r="C9" s="355"/>
      <c r="D9" s="355"/>
      <c r="E9" s="357"/>
      <c r="F9" s="356" t="str">
        <f t="shared" si="0"/>
        <v>是</v>
      </c>
    </row>
    <row r="10" ht="36" customHeight="1" spans="1:6">
      <c r="A10" s="316" t="s">
        <v>2534</v>
      </c>
      <c r="B10" s="311" t="s">
        <v>2535</v>
      </c>
      <c r="C10" s="355">
        <f>SUM(C11:C15)</f>
        <v>190000</v>
      </c>
      <c r="D10" s="355">
        <f>SUM(D11:D15)</f>
        <v>190000</v>
      </c>
      <c r="E10" s="357">
        <f t="shared" ref="E10:E15" si="1">IF(C10&gt;0,D10/C10-1,IF(C10&lt;0,-(D10/C10-1),""))</f>
        <v>0</v>
      </c>
      <c r="F10" s="356" t="str">
        <f t="shared" si="0"/>
        <v>是</v>
      </c>
    </row>
    <row r="11" ht="36" customHeight="1" spans="1:6">
      <c r="A11" s="316" t="s">
        <v>2536</v>
      </c>
      <c r="B11" s="317" t="s">
        <v>2537</v>
      </c>
      <c r="C11" s="358">
        <v>176339</v>
      </c>
      <c r="D11" s="358">
        <v>161306</v>
      </c>
      <c r="E11" s="359">
        <f t="shared" si="1"/>
        <v>-0.0852505685072502</v>
      </c>
      <c r="F11" s="152" t="str">
        <f t="shared" si="0"/>
        <v>是</v>
      </c>
    </row>
    <row r="12" ht="36" customHeight="1" spans="1:6">
      <c r="A12" s="316" t="s">
        <v>2538</v>
      </c>
      <c r="B12" s="317" t="s">
        <v>2539</v>
      </c>
      <c r="C12" s="358">
        <v>887</v>
      </c>
      <c r="D12" s="358">
        <v>570</v>
      </c>
      <c r="E12" s="359">
        <f t="shared" si="1"/>
        <v>-0.357384441939121</v>
      </c>
      <c r="F12" s="356" t="str">
        <f t="shared" si="0"/>
        <v>是</v>
      </c>
    </row>
    <row r="13" ht="36" customHeight="1" spans="1:6">
      <c r="A13" s="316" t="s">
        <v>2540</v>
      </c>
      <c r="B13" s="317" t="s">
        <v>2541</v>
      </c>
      <c r="C13" s="358">
        <v>12000</v>
      </c>
      <c r="D13" s="358">
        <v>25500</v>
      </c>
      <c r="E13" s="359">
        <f t="shared" si="1"/>
        <v>1.125</v>
      </c>
      <c r="F13" s="356" t="str">
        <f t="shared" si="0"/>
        <v>是</v>
      </c>
    </row>
    <row r="14" ht="36" customHeight="1" spans="1:6">
      <c r="A14" s="316" t="s">
        <v>2542</v>
      </c>
      <c r="B14" s="317" t="s">
        <v>2543</v>
      </c>
      <c r="C14" s="358"/>
      <c r="D14" s="358"/>
      <c r="E14" s="359" t="str">
        <f t="shared" si="1"/>
        <v/>
      </c>
      <c r="F14" s="356" t="str">
        <f t="shared" si="0"/>
        <v>否</v>
      </c>
    </row>
    <row r="15" ht="36" customHeight="1" spans="1:6">
      <c r="A15" s="316" t="s">
        <v>2544</v>
      </c>
      <c r="B15" s="315" t="s">
        <v>2545</v>
      </c>
      <c r="C15" s="358">
        <v>774</v>
      </c>
      <c r="D15" s="358">
        <v>2624</v>
      </c>
      <c r="E15" s="359">
        <f t="shared" si="1"/>
        <v>2.39018087855297</v>
      </c>
      <c r="F15" s="356" t="str">
        <f t="shared" si="0"/>
        <v>是</v>
      </c>
    </row>
    <row r="16" ht="36" customHeight="1" spans="1:6">
      <c r="A16" s="360" t="s">
        <v>2546</v>
      </c>
      <c r="B16" s="163" t="s">
        <v>2547</v>
      </c>
      <c r="C16" s="355"/>
      <c r="D16" s="355"/>
      <c r="E16" s="359" t="str">
        <f t="shared" ref="E16:E29" si="2">IF(C16&gt;0,D16/C16-1,IF(C16&lt;0,-(D16/C16-1),""))</f>
        <v/>
      </c>
      <c r="F16" s="356" t="str">
        <f t="shared" si="0"/>
        <v>是</v>
      </c>
    </row>
    <row r="17" ht="36" customHeight="1" spans="1:6">
      <c r="A17" s="360" t="s">
        <v>2548</v>
      </c>
      <c r="B17" s="163" t="s">
        <v>2549</v>
      </c>
      <c r="C17" s="355"/>
      <c r="D17" s="355"/>
      <c r="E17" s="359" t="str">
        <f t="shared" si="2"/>
        <v/>
      </c>
      <c r="F17" s="356" t="str">
        <f t="shared" si="0"/>
        <v>是</v>
      </c>
    </row>
    <row r="18" ht="36" customHeight="1" spans="1:6">
      <c r="A18" s="360" t="s">
        <v>2550</v>
      </c>
      <c r="B18" s="189" t="s">
        <v>2551</v>
      </c>
      <c r="C18" s="358"/>
      <c r="D18" s="358"/>
      <c r="E18" s="359" t="str">
        <f t="shared" si="2"/>
        <v/>
      </c>
      <c r="F18" s="356" t="str">
        <f t="shared" si="0"/>
        <v>否</v>
      </c>
    </row>
    <row r="19" ht="36" customHeight="1" spans="1:6">
      <c r="A19" s="360" t="s">
        <v>2552</v>
      </c>
      <c r="B19" s="189" t="s">
        <v>2553</v>
      </c>
      <c r="C19" s="358"/>
      <c r="D19" s="358"/>
      <c r="E19" s="359" t="str">
        <f t="shared" si="2"/>
        <v/>
      </c>
      <c r="F19" s="356" t="str">
        <f t="shared" si="0"/>
        <v>否</v>
      </c>
    </row>
    <row r="20" ht="36" customHeight="1" spans="1:6">
      <c r="A20" s="360" t="s">
        <v>2554</v>
      </c>
      <c r="B20" s="163" t="s">
        <v>2555</v>
      </c>
      <c r="C20" s="355"/>
      <c r="D20" s="355"/>
      <c r="E20" s="359" t="str">
        <f t="shared" si="2"/>
        <v/>
      </c>
      <c r="F20" s="356" t="str">
        <f t="shared" si="0"/>
        <v>是</v>
      </c>
    </row>
    <row r="21" ht="36" customHeight="1" spans="1:6">
      <c r="A21" s="360" t="s">
        <v>2556</v>
      </c>
      <c r="B21" s="163" t="s">
        <v>2557</v>
      </c>
      <c r="C21" s="355"/>
      <c r="D21" s="355"/>
      <c r="E21" s="359" t="str">
        <f t="shared" si="2"/>
        <v/>
      </c>
      <c r="F21" s="356" t="str">
        <f t="shared" si="0"/>
        <v>是</v>
      </c>
    </row>
    <row r="22" ht="36" customHeight="1" spans="1:6">
      <c r="A22" s="360" t="s">
        <v>2558</v>
      </c>
      <c r="B22" s="163" t="s">
        <v>2559</v>
      </c>
      <c r="C22" s="355"/>
      <c r="D22" s="355"/>
      <c r="E22" s="359" t="str">
        <f t="shared" si="2"/>
        <v/>
      </c>
      <c r="F22" s="356" t="str">
        <f t="shared" si="0"/>
        <v>是</v>
      </c>
    </row>
    <row r="23" ht="36" customHeight="1" spans="1:6">
      <c r="A23" s="316" t="s">
        <v>2560</v>
      </c>
      <c r="B23" s="311" t="s">
        <v>2561</v>
      </c>
      <c r="C23" s="355"/>
      <c r="D23" s="355"/>
      <c r="E23" s="359" t="str">
        <f t="shared" si="2"/>
        <v/>
      </c>
      <c r="F23" s="356" t="str">
        <f t="shared" si="0"/>
        <v>是</v>
      </c>
    </row>
    <row r="24" ht="36" customHeight="1" spans="1:6">
      <c r="A24" s="316" t="s">
        <v>2562</v>
      </c>
      <c r="B24" s="311" t="s">
        <v>2563</v>
      </c>
      <c r="C24" s="355">
        <v>10000</v>
      </c>
      <c r="D24" s="355">
        <v>2500</v>
      </c>
      <c r="E24" s="359">
        <f t="shared" si="2"/>
        <v>-0.75</v>
      </c>
      <c r="F24" s="356" t="str">
        <f t="shared" si="0"/>
        <v>是</v>
      </c>
    </row>
    <row r="25" ht="36" customHeight="1" spans="1:6">
      <c r="A25" s="316" t="s">
        <v>2564</v>
      </c>
      <c r="B25" s="311" t="s">
        <v>2565</v>
      </c>
      <c r="C25" s="355"/>
      <c r="D25" s="355"/>
      <c r="E25" s="359" t="str">
        <f t="shared" si="2"/>
        <v/>
      </c>
      <c r="F25" s="356" t="str">
        <f t="shared" si="0"/>
        <v>是</v>
      </c>
    </row>
    <row r="26" ht="36" customHeight="1" spans="1:6">
      <c r="A26" s="316" t="s">
        <v>2566</v>
      </c>
      <c r="B26" s="311" t="s">
        <v>2567</v>
      </c>
      <c r="C26" s="355"/>
      <c r="D26" s="355"/>
      <c r="E26" s="359" t="str">
        <f t="shared" si="2"/>
        <v/>
      </c>
      <c r="F26" s="356" t="str">
        <f t="shared" si="0"/>
        <v>是</v>
      </c>
    </row>
    <row r="27" ht="36" customHeight="1" spans="1:6">
      <c r="A27" s="316" t="s">
        <v>2568</v>
      </c>
      <c r="B27" s="311" t="s">
        <v>2569</v>
      </c>
      <c r="C27" s="355"/>
      <c r="D27" s="355"/>
      <c r="E27" s="359" t="str">
        <f t="shared" si="2"/>
        <v/>
      </c>
      <c r="F27" s="356" t="str">
        <f t="shared" si="0"/>
        <v>否</v>
      </c>
    </row>
    <row r="28" ht="36" customHeight="1" spans="1:6">
      <c r="A28" s="316"/>
      <c r="B28" s="315"/>
      <c r="C28" s="358"/>
      <c r="D28" s="358"/>
      <c r="E28" s="359" t="str">
        <f t="shared" si="2"/>
        <v/>
      </c>
      <c r="F28" s="152" t="str">
        <f t="shared" si="0"/>
        <v>是</v>
      </c>
    </row>
    <row r="29" ht="36" customHeight="1" spans="1:6">
      <c r="A29" s="327"/>
      <c r="B29" s="328" t="s">
        <v>3042</v>
      </c>
      <c r="C29" s="355">
        <v>200000</v>
      </c>
      <c r="D29" s="355">
        <v>192500</v>
      </c>
      <c r="E29" s="357">
        <f t="shared" si="2"/>
        <v>-0.0375</v>
      </c>
      <c r="F29" s="152" t="str">
        <f t="shared" si="0"/>
        <v>是</v>
      </c>
    </row>
    <row r="30" ht="36" customHeight="1" spans="1:6">
      <c r="A30" s="361">
        <v>105</v>
      </c>
      <c r="B30" s="362" t="s">
        <v>2571</v>
      </c>
      <c r="C30" s="363">
        <v>172393</v>
      </c>
      <c r="D30" s="363">
        <v>166790</v>
      </c>
      <c r="E30" s="364"/>
      <c r="F30" s="152" t="str">
        <f t="shared" ref="F30:F38" si="3">IF(LEN(A30)=7,"是",IF(B30&lt;&gt;"",IF(SUM(C30:D30)&lt;&gt;0,"是","否"),"是"))</f>
        <v>是</v>
      </c>
    </row>
    <row r="31" ht="36" customHeight="1" spans="1:6">
      <c r="A31" s="361">
        <v>110</v>
      </c>
      <c r="B31" s="362" t="s">
        <v>61</v>
      </c>
      <c r="C31" s="363">
        <v>10104</v>
      </c>
      <c r="D31" s="363">
        <v>7524</v>
      </c>
      <c r="E31" s="364"/>
      <c r="F31" s="152" t="str">
        <f t="shared" si="3"/>
        <v>是</v>
      </c>
    </row>
    <row r="32" ht="36" customHeight="1" spans="1:6">
      <c r="A32" s="365">
        <v>11004</v>
      </c>
      <c r="B32" s="366" t="s">
        <v>3043</v>
      </c>
      <c r="C32" s="367">
        <v>5399</v>
      </c>
      <c r="D32" s="367">
        <v>4100</v>
      </c>
      <c r="E32" s="368"/>
      <c r="F32" s="152" t="str">
        <f t="shared" si="3"/>
        <v>是</v>
      </c>
    </row>
    <row r="33" ht="36" customHeight="1" spans="1:6">
      <c r="A33" s="365">
        <v>1100401</v>
      </c>
      <c r="B33" s="366" t="s">
        <v>2573</v>
      </c>
      <c r="C33" s="367">
        <v>3289</v>
      </c>
      <c r="D33" s="367">
        <v>4100</v>
      </c>
      <c r="E33" s="368"/>
      <c r="F33" s="152" t="str">
        <f t="shared" si="3"/>
        <v>是</v>
      </c>
    </row>
    <row r="34" ht="36" customHeight="1" spans="1:6">
      <c r="A34" s="365">
        <v>1100402</v>
      </c>
      <c r="B34" s="366" t="s">
        <v>3044</v>
      </c>
      <c r="C34" s="224">
        <v>2110</v>
      </c>
      <c r="D34" s="367"/>
      <c r="E34" s="368"/>
      <c r="F34" s="152" t="str">
        <f t="shared" si="3"/>
        <v>是</v>
      </c>
    </row>
    <row r="35" ht="36" customHeight="1" spans="1:6">
      <c r="A35" s="365">
        <v>11008</v>
      </c>
      <c r="B35" s="366" t="s">
        <v>64</v>
      </c>
      <c r="C35" s="367">
        <v>4705</v>
      </c>
      <c r="D35" s="369">
        <v>3424</v>
      </c>
      <c r="E35" s="368"/>
      <c r="F35" s="152" t="str">
        <f t="shared" si="3"/>
        <v>是</v>
      </c>
    </row>
    <row r="36" ht="36" customHeight="1" spans="1:6">
      <c r="A36" s="370">
        <v>11009</v>
      </c>
      <c r="B36" s="371" t="s">
        <v>65</v>
      </c>
      <c r="C36" s="372"/>
      <c r="D36" s="372"/>
      <c r="E36" s="373"/>
      <c r="F36" s="152" t="str">
        <f t="shared" si="3"/>
        <v>否</v>
      </c>
    </row>
    <row r="37" ht="36" customHeight="1" spans="1:6">
      <c r="A37" s="370"/>
      <c r="B37" s="376" t="s">
        <v>3045</v>
      </c>
      <c r="C37" s="367"/>
      <c r="D37" s="367">
        <v>1120</v>
      </c>
      <c r="E37" s="373"/>
      <c r="F37" s="152"/>
    </row>
    <row r="38" ht="36" customHeight="1" spans="1:6">
      <c r="A38" s="374"/>
      <c r="B38" s="375" t="s">
        <v>69</v>
      </c>
      <c r="C38" s="377">
        <v>382497</v>
      </c>
      <c r="D38" s="377">
        <v>367934</v>
      </c>
      <c r="E38" s="364"/>
      <c r="F38" s="152" t="str">
        <f t="shared" si="3"/>
        <v>是</v>
      </c>
    </row>
  </sheetData>
  <autoFilter ref="A1:F38">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 C31: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37"/>
  <sheetViews>
    <sheetView showGridLines="0" showZeros="0" tabSelected="1" view="pageBreakPreview" zoomScale="70" zoomScaleNormal="115" workbookViewId="0">
      <pane ySplit="3" topLeftCell="A22" activePane="bottomLeft" state="frozen"/>
      <selection/>
      <selection pane="bottomLeft" activeCell="M6" sqref="M6"/>
    </sheetView>
  </sheetViews>
  <sheetFormatPr defaultColWidth="9" defaultRowHeight="15" outlineLevelCol="5"/>
  <cols>
    <col min="1" max="1" width="15" style="156" customWidth="1"/>
    <col min="2" max="2" width="50.7545454545455" style="156" customWidth="1"/>
    <col min="3" max="4" width="20.6272727272727" style="156" customWidth="1"/>
    <col min="5" max="5" width="20.6272727272727" style="346" customWidth="1"/>
    <col min="6" max="6" width="3.75454545454545" style="156" customWidth="1"/>
    <col min="7" max="16384" width="9" style="156"/>
  </cols>
  <sheetData>
    <row r="1" ht="45" customHeight="1" spans="1:6">
      <c r="A1" s="157"/>
      <c r="B1" s="347" t="s">
        <v>3046</v>
      </c>
      <c r="C1" s="347"/>
      <c r="D1" s="347"/>
      <c r="E1" s="347"/>
      <c r="F1" s="157"/>
    </row>
    <row r="2" s="344" customFormat="1" ht="20.1" customHeight="1" spans="1:6">
      <c r="A2" s="348"/>
      <c r="B2" s="349"/>
      <c r="C2" s="350"/>
      <c r="D2" s="349"/>
      <c r="E2" s="351" t="s">
        <v>2</v>
      </c>
      <c r="F2" s="348"/>
    </row>
    <row r="3" s="345" customFormat="1" ht="45" customHeight="1" spans="1:6">
      <c r="A3" s="352" t="s">
        <v>3</v>
      </c>
      <c r="B3" s="353" t="s">
        <v>4</v>
      </c>
      <c r="C3" s="176" t="s">
        <v>150</v>
      </c>
      <c r="D3" s="176" t="s">
        <v>6</v>
      </c>
      <c r="E3" s="176" t="s">
        <v>151</v>
      </c>
      <c r="F3" s="354" t="s">
        <v>8</v>
      </c>
    </row>
    <row r="4" s="345" customFormat="1" ht="36" customHeight="1" spans="1:6">
      <c r="A4" s="316" t="s">
        <v>2522</v>
      </c>
      <c r="B4" s="311" t="s">
        <v>2523</v>
      </c>
      <c r="C4" s="355"/>
      <c r="D4" s="355"/>
      <c r="E4" s="324"/>
      <c r="F4" s="356" t="str">
        <f t="shared" ref="F4:F37" si="0">IF(LEN(A4)=7,"是",IF(B4&lt;&gt;"",IF(SUM(C4:D4)&lt;&gt;0,"是","否"),"是"))</f>
        <v>是</v>
      </c>
    </row>
    <row r="5" ht="36" customHeight="1" spans="1:6">
      <c r="A5" s="316" t="s">
        <v>2524</v>
      </c>
      <c r="B5" s="311" t="s">
        <v>2525</v>
      </c>
      <c r="C5" s="355"/>
      <c r="D5" s="355"/>
      <c r="E5" s="357"/>
      <c r="F5" s="356" t="str">
        <f t="shared" si="0"/>
        <v>是</v>
      </c>
    </row>
    <row r="6" ht="36" customHeight="1" spans="1:6">
      <c r="A6" s="316" t="s">
        <v>2526</v>
      </c>
      <c r="B6" s="311" t="s">
        <v>2527</v>
      </c>
      <c r="C6" s="355"/>
      <c r="D6" s="355"/>
      <c r="E6" s="357"/>
      <c r="F6" s="356" t="str">
        <f t="shared" si="0"/>
        <v>是</v>
      </c>
    </row>
    <row r="7" ht="36" customHeight="1" spans="1:6">
      <c r="A7" s="316" t="s">
        <v>2528</v>
      </c>
      <c r="B7" s="311" t="s">
        <v>2529</v>
      </c>
      <c r="C7" s="355"/>
      <c r="D7" s="355"/>
      <c r="E7" s="357"/>
      <c r="F7" s="356" t="str">
        <f t="shared" si="0"/>
        <v>是</v>
      </c>
    </row>
    <row r="8" ht="36" customHeight="1" spans="1:6">
      <c r="A8" s="316" t="s">
        <v>2530</v>
      </c>
      <c r="B8" s="311" t="s">
        <v>2531</v>
      </c>
      <c r="C8" s="355"/>
      <c r="D8" s="355"/>
      <c r="E8" s="357"/>
      <c r="F8" s="356" t="str">
        <f t="shared" si="0"/>
        <v>是</v>
      </c>
    </row>
    <row r="9" ht="36" customHeight="1" spans="1:6">
      <c r="A9" s="316" t="s">
        <v>2532</v>
      </c>
      <c r="B9" s="311" t="s">
        <v>2533</v>
      </c>
      <c r="C9" s="355"/>
      <c r="D9" s="355"/>
      <c r="E9" s="357"/>
      <c r="F9" s="356" t="str">
        <f t="shared" si="0"/>
        <v>是</v>
      </c>
    </row>
    <row r="10" ht="36" customHeight="1" spans="1:6">
      <c r="A10" s="316" t="s">
        <v>2534</v>
      </c>
      <c r="B10" s="311" t="s">
        <v>2535</v>
      </c>
      <c r="C10" s="355">
        <f>SUM(C11:C15)</f>
        <v>40000</v>
      </c>
      <c r="D10" s="355">
        <v>40000</v>
      </c>
      <c r="E10" s="357">
        <f t="shared" ref="E10:E14" si="1">IF(C10&gt;0,D10/C10-1,IF(C10&lt;0,-(D10/C10-1),""))</f>
        <v>0</v>
      </c>
      <c r="F10" s="356" t="str">
        <f t="shared" si="0"/>
        <v>是</v>
      </c>
    </row>
    <row r="11" ht="36" customHeight="1" spans="1:6">
      <c r="A11" s="316" t="s">
        <v>2536</v>
      </c>
      <c r="B11" s="317" t="s">
        <v>2537</v>
      </c>
      <c r="C11" s="358">
        <v>39500</v>
      </c>
      <c r="D11" s="358">
        <v>22985</v>
      </c>
      <c r="E11" s="359">
        <f t="shared" si="1"/>
        <v>-0.418101265822785</v>
      </c>
      <c r="F11" s="152" t="str">
        <f t="shared" si="0"/>
        <v>是</v>
      </c>
    </row>
    <row r="12" ht="36" customHeight="1" spans="1:6">
      <c r="A12" s="316" t="s">
        <v>2538</v>
      </c>
      <c r="B12" s="317" t="s">
        <v>2539</v>
      </c>
      <c r="C12" s="358">
        <v>500</v>
      </c>
      <c r="D12" s="358">
        <v>600</v>
      </c>
      <c r="E12" s="359">
        <f t="shared" si="1"/>
        <v>0.2</v>
      </c>
      <c r="F12" s="356" t="str">
        <f t="shared" si="0"/>
        <v>是</v>
      </c>
    </row>
    <row r="13" ht="36" customHeight="1" spans="1:6">
      <c r="A13" s="316" t="s">
        <v>2540</v>
      </c>
      <c r="B13" s="317" t="s">
        <v>2541</v>
      </c>
      <c r="C13" s="358"/>
      <c r="D13" s="358">
        <v>16415</v>
      </c>
      <c r="E13" s="359" t="str">
        <f t="shared" si="1"/>
        <v/>
      </c>
      <c r="F13" s="356" t="str">
        <f t="shared" si="0"/>
        <v>是</v>
      </c>
    </row>
    <row r="14" ht="36" customHeight="1" spans="1:6">
      <c r="A14" s="316" t="s">
        <v>2542</v>
      </c>
      <c r="B14" s="317" t="s">
        <v>2543</v>
      </c>
      <c r="C14" s="358"/>
      <c r="D14" s="358">
        <v>0</v>
      </c>
      <c r="E14" s="359" t="str">
        <f t="shared" si="1"/>
        <v/>
      </c>
      <c r="F14" s="356" t="str">
        <f t="shared" si="0"/>
        <v>否</v>
      </c>
    </row>
    <row r="15" ht="36" customHeight="1" spans="1:6">
      <c r="A15" s="316" t="s">
        <v>2544</v>
      </c>
      <c r="B15" s="315" t="s">
        <v>2545</v>
      </c>
      <c r="C15" s="358"/>
      <c r="D15" s="358"/>
      <c r="E15" s="359"/>
      <c r="F15" s="356" t="str">
        <f t="shared" si="0"/>
        <v>否</v>
      </c>
    </row>
    <row r="16" ht="36" customHeight="1" spans="1:6">
      <c r="A16" s="360" t="s">
        <v>2546</v>
      </c>
      <c r="B16" s="163" t="s">
        <v>2547</v>
      </c>
      <c r="C16" s="355"/>
      <c r="D16" s="355"/>
      <c r="E16" s="357"/>
      <c r="F16" s="356" t="str">
        <f t="shared" si="0"/>
        <v>是</v>
      </c>
    </row>
    <row r="17" ht="36" customHeight="1" spans="1:6">
      <c r="A17" s="360" t="s">
        <v>2548</v>
      </c>
      <c r="B17" s="163" t="s">
        <v>2549</v>
      </c>
      <c r="C17" s="355"/>
      <c r="D17" s="355"/>
      <c r="E17" s="357"/>
      <c r="F17" s="356" t="str">
        <f t="shared" si="0"/>
        <v>是</v>
      </c>
    </row>
    <row r="18" ht="36" customHeight="1" spans="1:6">
      <c r="A18" s="360" t="s">
        <v>2550</v>
      </c>
      <c r="B18" s="189" t="s">
        <v>2551</v>
      </c>
      <c r="C18" s="358"/>
      <c r="D18" s="358"/>
      <c r="E18" s="359"/>
      <c r="F18" s="356" t="str">
        <f t="shared" si="0"/>
        <v>否</v>
      </c>
    </row>
    <row r="19" ht="36" customHeight="1" spans="1:6">
      <c r="A19" s="360" t="s">
        <v>2552</v>
      </c>
      <c r="B19" s="189" t="s">
        <v>2553</v>
      </c>
      <c r="C19" s="358"/>
      <c r="D19" s="358"/>
      <c r="E19" s="359"/>
      <c r="F19" s="356" t="str">
        <f t="shared" si="0"/>
        <v>否</v>
      </c>
    </row>
    <row r="20" ht="36" customHeight="1" spans="1:6">
      <c r="A20" s="360" t="s">
        <v>2554</v>
      </c>
      <c r="B20" s="163" t="s">
        <v>2555</v>
      </c>
      <c r="C20" s="355"/>
      <c r="D20" s="355"/>
      <c r="E20" s="357"/>
      <c r="F20" s="356" t="str">
        <f t="shared" si="0"/>
        <v>是</v>
      </c>
    </row>
    <row r="21" ht="36" customHeight="1" spans="1:6">
      <c r="A21" s="360" t="s">
        <v>2556</v>
      </c>
      <c r="B21" s="163" t="s">
        <v>2557</v>
      </c>
      <c r="C21" s="355"/>
      <c r="D21" s="355"/>
      <c r="E21" s="357"/>
      <c r="F21" s="356" t="str">
        <f t="shared" si="0"/>
        <v>是</v>
      </c>
    </row>
    <row r="22" ht="36" customHeight="1" spans="1:6">
      <c r="A22" s="360" t="s">
        <v>2558</v>
      </c>
      <c r="B22" s="163" t="s">
        <v>2559</v>
      </c>
      <c r="C22" s="355"/>
      <c r="D22" s="355"/>
      <c r="E22" s="357"/>
      <c r="F22" s="356" t="str">
        <f t="shared" si="0"/>
        <v>是</v>
      </c>
    </row>
    <row r="23" ht="36" customHeight="1" spans="1:6">
      <c r="A23" s="316" t="s">
        <v>2560</v>
      </c>
      <c r="B23" s="311" t="s">
        <v>2561</v>
      </c>
      <c r="C23" s="355"/>
      <c r="D23" s="355"/>
      <c r="E23" s="357"/>
      <c r="F23" s="356" t="str">
        <f t="shared" si="0"/>
        <v>是</v>
      </c>
    </row>
    <row r="24" ht="36" customHeight="1" spans="1:6">
      <c r="A24" s="316" t="s">
        <v>2562</v>
      </c>
      <c r="B24" s="311" t="s">
        <v>2563</v>
      </c>
      <c r="C24" s="355"/>
      <c r="D24" s="355"/>
      <c r="E24" s="357"/>
      <c r="F24" s="356" t="str">
        <f t="shared" si="0"/>
        <v>是</v>
      </c>
    </row>
    <row r="25" ht="36" customHeight="1" spans="1:6">
      <c r="A25" s="316" t="s">
        <v>2564</v>
      </c>
      <c r="B25" s="311" t="s">
        <v>2565</v>
      </c>
      <c r="C25" s="355"/>
      <c r="D25" s="355"/>
      <c r="E25" s="357"/>
      <c r="F25" s="356" t="str">
        <f t="shared" si="0"/>
        <v>是</v>
      </c>
    </row>
    <row r="26" ht="36" customHeight="1" spans="1:6">
      <c r="A26" s="316" t="s">
        <v>2566</v>
      </c>
      <c r="B26" s="311" t="s">
        <v>2567</v>
      </c>
      <c r="C26" s="355"/>
      <c r="D26" s="355"/>
      <c r="E26" s="357"/>
      <c r="F26" s="356" t="str">
        <f t="shared" si="0"/>
        <v>是</v>
      </c>
    </row>
    <row r="27" ht="36" customHeight="1" spans="1:6">
      <c r="A27" s="316" t="s">
        <v>2568</v>
      </c>
      <c r="B27" s="311" t="s">
        <v>2569</v>
      </c>
      <c r="C27" s="355"/>
      <c r="D27" s="355"/>
      <c r="E27" s="357"/>
      <c r="F27" s="356" t="str">
        <f t="shared" si="0"/>
        <v>否</v>
      </c>
    </row>
    <row r="28" ht="36" customHeight="1" spans="1:6">
      <c r="A28" s="316"/>
      <c r="B28" s="315"/>
      <c r="C28" s="358"/>
      <c r="D28" s="358"/>
      <c r="E28" s="359"/>
      <c r="F28" s="152" t="str">
        <f t="shared" si="0"/>
        <v>是</v>
      </c>
    </row>
    <row r="29" ht="36" customHeight="1" spans="1:6">
      <c r="A29" s="327"/>
      <c r="B29" s="328" t="s">
        <v>3047</v>
      </c>
      <c r="C29" s="355">
        <v>40000</v>
      </c>
      <c r="D29" s="355">
        <v>40000</v>
      </c>
      <c r="E29" s="357"/>
      <c r="F29" s="152" t="str">
        <f t="shared" si="0"/>
        <v>是</v>
      </c>
    </row>
    <row r="30" ht="36" customHeight="1" spans="1:6">
      <c r="A30" s="361">
        <v>105</v>
      </c>
      <c r="B30" s="362" t="s">
        <v>2571</v>
      </c>
      <c r="C30" s="363">
        <v>39630</v>
      </c>
      <c r="D30" s="363"/>
      <c r="E30" s="364"/>
      <c r="F30" s="152" t="str">
        <f t="shared" si="0"/>
        <v>是</v>
      </c>
    </row>
    <row r="31" ht="36" customHeight="1" spans="1:6">
      <c r="A31" s="361">
        <v>110</v>
      </c>
      <c r="B31" s="362" t="s">
        <v>61</v>
      </c>
      <c r="C31" s="363"/>
      <c r="D31" s="363"/>
      <c r="E31" s="364"/>
      <c r="F31" s="152" t="str">
        <f t="shared" si="0"/>
        <v>否</v>
      </c>
    </row>
    <row r="32" ht="36" customHeight="1" spans="1:6">
      <c r="A32" s="365">
        <v>11004</v>
      </c>
      <c r="B32" s="366" t="s">
        <v>3043</v>
      </c>
      <c r="C32" s="367"/>
      <c r="D32" s="367"/>
      <c r="E32" s="368"/>
      <c r="F32" s="152" t="str">
        <f t="shared" si="0"/>
        <v>否</v>
      </c>
    </row>
    <row r="33" ht="36" customHeight="1" spans="1:6">
      <c r="A33" s="365">
        <v>1100401</v>
      </c>
      <c r="B33" s="366" t="s">
        <v>2573</v>
      </c>
      <c r="C33" s="367"/>
      <c r="D33" s="367"/>
      <c r="E33" s="368"/>
      <c r="F33" s="152" t="str">
        <f t="shared" si="0"/>
        <v>是</v>
      </c>
    </row>
    <row r="34" ht="36" customHeight="1" spans="1:6">
      <c r="A34" s="365">
        <v>1100402</v>
      </c>
      <c r="B34" s="366" t="s">
        <v>3044</v>
      </c>
      <c r="C34" s="224"/>
      <c r="D34" s="367"/>
      <c r="E34" s="368"/>
      <c r="F34" s="152" t="str">
        <f t="shared" si="0"/>
        <v>是</v>
      </c>
    </row>
    <row r="35" ht="36" customHeight="1" spans="1:6">
      <c r="A35" s="365">
        <v>11008</v>
      </c>
      <c r="B35" s="366" t="s">
        <v>64</v>
      </c>
      <c r="C35" s="367"/>
      <c r="D35" s="369">
        <v>148</v>
      </c>
      <c r="E35" s="368"/>
      <c r="F35" s="152" t="str">
        <f t="shared" si="0"/>
        <v>是</v>
      </c>
    </row>
    <row r="36" ht="36" hidden="1" customHeight="1" spans="1:6">
      <c r="A36" s="370">
        <v>11009</v>
      </c>
      <c r="B36" s="371" t="s">
        <v>65</v>
      </c>
      <c r="C36" s="372"/>
      <c r="D36" s="372"/>
      <c r="E36" s="373"/>
      <c r="F36" s="152" t="str">
        <f t="shared" si="0"/>
        <v>否</v>
      </c>
    </row>
    <row r="37" ht="36" customHeight="1" spans="1:6">
      <c r="A37" s="374"/>
      <c r="B37" s="375" t="s">
        <v>69</v>
      </c>
      <c r="C37" s="363">
        <v>79630</v>
      </c>
      <c r="D37" s="363">
        <v>40148</v>
      </c>
      <c r="E37" s="364"/>
      <c r="F37" s="152" t="str">
        <f t="shared" si="0"/>
        <v>是</v>
      </c>
    </row>
  </sheetData>
  <autoFilter ref="A3:F37">
    <filterColumn colId="5">
      <customFilters>
        <customFilter operator="equal" val="是"/>
      </customFilters>
    </filterColumn>
    <extLst/>
  </autoFilter>
  <mergeCells count="1">
    <mergeCell ref="B1:E1"/>
  </mergeCells>
  <conditionalFormatting sqref="B30">
    <cfRule type="expression" dxfId="1" priority="3" stopIfTrue="1">
      <formula>"len($A:$A)=3"</formula>
    </cfRule>
  </conditionalFormatting>
  <conditionalFormatting sqref="B31:B34">
    <cfRule type="expression" dxfId="1" priority="2" stopIfTrue="1">
      <formula>"len($A:$A)=3"</formula>
    </cfRule>
  </conditionalFormatting>
  <conditionalFormatting sqref="C30 C31: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4"/>
  <sheetViews>
    <sheetView showGridLines="0" showZeros="0" view="pageBreakPreview" zoomScale="80" zoomScaleNormal="115" workbookViewId="0">
      <pane ySplit="3" topLeftCell="A202" activePane="bottomLeft" state="frozen"/>
      <selection/>
      <selection pane="bottomLeft" activeCell="B202" sqref="B202"/>
    </sheetView>
  </sheetViews>
  <sheetFormatPr defaultColWidth="9" defaultRowHeight="15" outlineLevelCol="6"/>
  <cols>
    <col min="1" max="1" width="13.5" style="294" customWidth="1"/>
    <col min="2" max="2" width="50.7545454545455" style="294" customWidth="1"/>
    <col min="3" max="4" width="20.6272727272727" style="295" customWidth="1"/>
    <col min="5" max="5" width="20.6272727272727" style="296" customWidth="1"/>
    <col min="6" max="6" width="3.75454545454545" style="297" customWidth="1"/>
    <col min="7" max="16384" width="9" style="294"/>
  </cols>
  <sheetData>
    <row r="1" ht="45" customHeight="1" spans="1:7">
      <c r="A1" s="298"/>
      <c r="B1" s="299" t="s">
        <v>3048</v>
      </c>
      <c r="C1" s="299"/>
      <c r="D1" s="299"/>
      <c r="E1" s="299"/>
      <c r="F1" s="300"/>
      <c r="G1" s="298"/>
    </row>
    <row r="2" s="291" customFormat="1" ht="20.1" customHeight="1" spans="1:7">
      <c r="A2" s="301"/>
      <c r="B2" s="302"/>
      <c r="C2" s="302"/>
      <c r="D2" s="302"/>
      <c r="E2" s="303" t="s">
        <v>2</v>
      </c>
      <c r="F2" s="304"/>
      <c r="G2" s="301"/>
    </row>
    <row r="3" s="292" customFormat="1" ht="45" customHeight="1" spans="1:7">
      <c r="A3" s="305" t="s">
        <v>3</v>
      </c>
      <c r="B3" s="306" t="s">
        <v>4</v>
      </c>
      <c r="C3" s="307" t="s">
        <v>150</v>
      </c>
      <c r="D3" s="307" t="s">
        <v>6</v>
      </c>
      <c r="E3" s="307" t="s">
        <v>151</v>
      </c>
      <c r="F3" s="308" t="s">
        <v>8</v>
      </c>
      <c r="G3" s="309" t="s">
        <v>3049</v>
      </c>
    </row>
    <row r="4" ht="36" customHeight="1" spans="1:7">
      <c r="A4" s="310" t="s">
        <v>85</v>
      </c>
      <c r="B4" s="311" t="s">
        <v>2576</v>
      </c>
      <c r="C4" s="312">
        <f>SUM(C5,C11,C17)</f>
        <v>0</v>
      </c>
      <c r="D4" s="312">
        <f>SUM(D5,D11,D17)</f>
        <v>69</v>
      </c>
      <c r="E4" s="313"/>
      <c r="F4" s="314" t="str">
        <f t="shared" ref="F4:F67" si="0">IF(LEN(A4)=3,"是",IF(B4&lt;&gt;"",IF(SUM(C4:D4)&lt;&gt;0,"是","否"),"是"))</f>
        <v>是</v>
      </c>
      <c r="G4" s="298" t="str">
        <f t="shared" ref="G4:G67" si="1">IF(LEN(A4)=3,"类",IF(LEN(A4)=5,"款","项"))</f>
        <v>类</v>
      </c>
    </row>
    <row r="5" ht="36" customHeight="1" spans="1:7">
      <c r="A5" s="310" t="s">
        <v>2577</v>
      </c>
      <c r="B5" s="315" t="s">
        <v>2578</v>
      </c>
      <c r="C5" s="312">
        <f>SUM(C6:C10)</f>
        <v>0</v>
      </c>
      <c r="D5" s="312">
        <f>SUM(D6:D10)</f>
        <v>69</v>
      </c>
      <c r="E5" s="313"/>
      <c r="F5" s="314" t="str">
        <f t="shared" si="0"/>
        <v>是</v>
      </c>
      <c r="G5" s="298" t="str">
        <f t="shared" si="1"/>
        <v>款</v>
      </c>
    </row>
    <row r="6" ht="36" customHeight="1" spans="1:7">
      <c r="A6" s="316" t="s">
        <v>2579</v>
      </c>
      <c r="B6" s="317" t="s">
        <v>2580</v>
      </c>
      <c r="C6" s="318"/>
      <c r="D6" s="318"/>
      <c r="E6" s="319" t="str">
        <f t="shared" ref="E6:E67" si="2">IF(C6&gt;0,D6/C6-1,IF(C6&lt;0,-(D6/C6-1),""))</f>
        <v/>
      </c>
      <c r="F6" s="314" t="str">
        <f t="shared" si="0"/>
        <v>否</v>
      </c>
      <c r="G6" s="298" t="str">
        <f t="shared" si="1"/>
        <v>项</v>
      </c>
    </row>
    <row r="7" ht="36" customHeight="1" spans="1:7">
      <c r="A7" s="316" t="s">
        <v>2581</v>
      </c>
      <c r="B7" s="317" t="s">
        <v>2582</v>
      </c>
      <c r="C7" s="318"/>
      <c r="D7" s="318">
        <v>31</v>
      </c>
      <c r="E7" s="319" t="str">
        <f t="shared" si="2"/>
        <v/>
      </c>
      <c r="F7" s="314" t="str">
        <f t="shared" si="0"/>
        <v>是</v>
      </c>
      <c r="G7" s="298" t="str">
        <f t="shared" si="1"/>
        <v>项</v>
      </c>
    </row>
    <row r="8" ht="36" customHeight="1" spans="1:7">
      <c r="A8" s="316" t="s">
        <v>2583</v>
      </c>
      <c r="B8" s="315" t="s">
        <v>2584</v>
      </c>
      <c r="C8" s="320"/>
      <c r="D8" s="320"/>
      <c r="E8" s="321"/>
      <c r="F8" s="314" t="str">
        <f t="shared" si="0"/>
        <v>否</v>
      </c>
      <c r="G8" s="298" t="str">
        <f t="shared" si="1"/>
        <v>项</v>
      </c>
    </row>
    <row r="9" ht="36" customHeight="1" spans="1:7">
      <c r="A9" s="316" t="s">
        <v>2585</v>
      </c>
      <c r="B9" s="317" t="s">
        <v>2586</v>
      </c>
      <c r="C9" s="318"/>
      <c r="D9" s="318"/>
      <c r="E9" s="319" t="str">
        <f t="shared" si="2"/>
        <v/>
      </c>
      <c r="F9" s="314" t="str">
        <f t="shared" si="0"/>
        <v>否</v>
      </c>
      <c r="G9" s="298" t="str">
        <f t="shared" si="1"/>
        <v>项</v>
      </c>
    </row>
    <row r="10" ht="36" customHeight="1" spans="1:7">
      <c r="A10" s="316" t="s">
        <v>2587</v>
      </c>
      <c r="B10" s="315" t="s">
        <v>2588</v>
      </c>
      <c r="C10" s="320"/>
      <c r="D10" s="320">
        <v>38</v>
      </c>
      <c r="E10" s="321"/>
      <c r="F10" s="314" t="str">
        <f t="shared" si="0"/>
        <v>是</v>
      </c>
      <c r="G10" s="298" t="str">
        <f t="shared" si="1"/>
        <v>项</v>
      </c>
    </row>
    <row r="11" ht="36" customHeight="1" spans="1:7">
      <c r="A11" s="310" t="s">
        <v>2589</v>
      </c>
      <c r="B11" s="322" t="s">
        <v>2590</v>
      </c>
      <c r="C11" s="323">
        <f>SUM(C12:C16)</f>
        <v>0</v>
      </c>
      <c r="D11" s="323">
        <f>SUM(D12:D16)</f>
        <v>0</v>
      </c>
      <c r="E11" s="324" t="str">
        <f t="shared" si="2"/>
        <v/>
      </c>
      <c r="F11" s="314" t="str">
        <f t="shared" si="0"/>
        <v>否</v>
      </c>
      <c r="G11" s="298" t="str">
        <f t="shared" si="1"/>
        <v>款</v>
      </c>
    </row>
    <row r="12" ht="36" customHeight="1" spans="1:7">
      <c r="A12" s="316" t="s">
        <v>2591</v>
      </c>
      <c r="B12" s="317" t="s">
        <v>2592</v>
      </c>
      <c r="C12" s="318"/>
      <c r="D12" s="318"/>
      <c r="E12" s="319" t="str">
        <f t="shared" si="2"/>
        <v/>
      </c>
      <c r="F12" s="314" t="str">
        <f t="shared" si="0"/>
        <v>否</v>
      </c>
      <c r="G12" s="298" t="str">
        <f t="shared" si="1"/>
        <v>项</v>
      </c>
    </row>
    <row r="13" ht="36" customHeight="1" spans="1:7">
      <c r="A13" s="316" t="s">
        <v>2593</v>
      </c>
      <c r="B13" s="317" t="s">
        <v>2594</v>
      </c>
      <c r="C13" s="318"/>
      <c r="D13" s="318"/>
      <c r="E13" s="319" t="str">
        <f t="shared" si="2"/>
        <v/>
      </c>
      <c r="F13" s="314" t="str">
        <f t="shared" si="0"/>
        <v>否</v>
      </c>
      <c r="G13" s="298" t="str">
        <f t="shared" si="1"/>
        <v>项</v>
      </c>
    </row>
    <row r="14" ht="36" customHeight="1" spans="1:7">
      <c r="A14" s="316" t="s">
        <v>2595</v>
      </c>
      <c r="B14" s="317" t="s">
        <v>2596</v>
      </c>
      <c r="C14" s="318"/>
      <c r="D14" s="318"/>
      <c r="E14" s="319" t="str">
        <f t="shared" si="2"/>
        <v/>
      </c>
      <c r="F14" s="314" t="str">
        <f t="shared" si="0"/>
        <v>否</v>
      </c>
      <c r="G14" s="298" t="str">
        <f t="shared" si="1"/>
        <v>项</v>
      </c>
    </row>
    <row r="15" ht="36" customHeight="1" spans="1:7">
      <c r="A15" s="316" t="s">
        <v>2597</v>
      </c>
      <c r="B15" s="317" t="s">
        <v>2598</v>
      </c>
      <c r="C15" s="318"/>
      <c r="D15" s="318"/>
      <c r="E15" s="319" t="str">
        <f t="shared" si="2"/>
        <v/>
      </c>
      <c r="F15" s="314" t="str">
        <f t="shared" si="0"/>
        <v>否</v>
      </c>
      <c r="G15" s="298" t="str">
        <f t="shared" si="1"/>
        <v>项</v>
      </c>
    </row>
    <row r="16" ht="36" customHeight="1" spans="1:7">
      <c r="A16" s="316" t="s">
        <v>2599</v>
      </c>
      <c r="B16" s="317" t="s">
        <v>2600</v>
      </c>
      <c r="C16" s="318"/>
      <c r="D16" s="318"/>
      <c r="E16" s="319" t="str">
        <f t="shared" si="2"/>
        <v/>
      </c>
      <c r="F16" s="314" t="str">
        <f t="shared" si="0"/>
        <v>否</v>
      </c>
      <c r="G16" s="298" t="str">
        <f t="shared" si="1"/>
        <v>项</v>
      </c>
    </row>
    <row r="17" ht="36" customHeight="1" spans="1:7">
      <c r="A17" s="310" t="s">
        <v>2601</v>
      </c>
      <c r="B17" s="322" t="s">
        <v>2602</v>
      </c>
      <c r="C17" s="323">
        <f>SUM(C18:C19)</f>
        <v>0</v>
      </c>
      <c r="D17" s="323">
        <f>SUM(D18:D19)</f>
        <v>0</v>
      </c>
      <c r="E17" s="324" t="str">
        <f t="shared" si="2"/>
        <v/>
      </c>
      <c r="F17" s="314" t="str">
        <f t="shared" si="0"/>
        <v>否</v>
      </c>
      <c r="G17" s="298" t="str">
        <f t="shared" si="1"/>
        <v>款</v>
      </c>
    </row>
    <row r="18" ht="36" customHeight="1" spans="1:7">
      <c r="A18" s="316" t="s">
        <v>2603</v>
      </c>
      <c r="B18" s="317" t="s">
        <v>2604</v>
      </c>
      <c r="C18" s="318"/>
      <c r="D18" s="318"/>
      <c r="E18" s="319" t="str">
        <f t="shared" si="2"/>
        <v/>
      </c>
      <c r="F18" s="314" t="str">
        <f t="shared" si="0"/>
        <v>否</v>
      </c>
      <c r="G18" s="298" t="str">
        <f t="shared" si="1"/>
        <v>项</v>
      </c>
    </row>
    <row r="19" ht="36" customHeight="1" spans="1:7">
      <c r="A19" s="316" t="s">
        <v>2605</v>
      </c>
      <c r="B19" s="317" t="s">
        <v>2606</v>
      </c>
      <c r="C19" s="318"/>
      <c r="D19" s="318"/>
      <c r="E19" s="319" t="str">
        <f t="shared" si="2"/>
        <v/>
      </c>
      <c r="F19" s="314" t="str">
        <f t="shared" si="0"/>
        <v>否</v>
      </c>
      <c r="G19" s="298" t="str">
        <f t="shared" si="1"/>
        <v>项</v>
      </c>
    </row>
    <row r="20" ht="36" customHeight="1" spans="1:7">
      <c r="A20" s="310" t="s">
        <v>88</v>
      </c>
      <c r="B20" s="311" t="s">
        <v>2607</v>
      </c>
      <c r="C20" s="312">
        <f>C21+C25+C29</f>
        <v>1640</v>
      </c>
      <c r="D20" s="312">
        <f>D21+D25+D29</f>
        <v>1625</v>
      </c>
      <c r="E20" s="313"/>
      <c r="F20" s="314" t="str">
        <f t="shared" si="0"/>
        <v>是</v>
      </c>
      <c r="G20" s="298" t="str">
        <f t="shared" si="1"/>
        <v>类</v>
      </c>
    </row>
    <row r="21" ht="36" customHeight="1" spans="1:7">
      <c r="A21" s="310" t="s">
        <v>2608</v>
      </c>
      <c r="B21" s="322" t="s">
        <v>2609</v>
      </c>
      <c r="C21" s="323">
        <f>SUM(C22:C24)</f>
        <v>640</v>
      </c>
      <c r="D21" s="323">
        <f>SUM(D22:D24)</f>
        <v>865</v>
      </c>
      <c r="E21" s="324">
        <f t="shared" si="2"/>
        <v>0.3515625</v>
      </c>
      <c r="F21" s="314" t="str">
        <f t="shared" si="0"/>
        <v>是</v>
      </c>
      <c r="G21" s="298" t="str">
        <f t="shared" si="1"/>
        <v>款</v>
      </c>
    </row>
    <row r="22" ht="36" customHeight="1" spans="1:7">
      <c r="A22" s="316" t="s">
        <v>2610</v>
      </c>
      <c r="B22" s="317" t="s">
        <v>2611</v>
      </c>
      <c r="C22" s="318">
        <v>640</v>
      </c>
      <c r="D22" s="318">
        <v>865</v>
      </c>
      <c r="E22" s="319">
        <f t="shared" si="2"/>
        <v>0.3515625</v>
      </c>
      <c r="F22" s="314" t="str">
        <f t="shared" si="0"/>
        <v>是</v>
      </c>
      <c r="G22" s="298" t="str">
        <f t="shared" si="1"/>
        <v>项</v>
      </c>
    </row>
    <row r="23" ht="36" customHeight="1" spans="1:7">
      <c r="A23" s="316" t="s">
        <v>2612</v>
      </c>
      <c r="B23" s="317" t="s">
        <v>2613</v>
      </c>
      <c r="C23" s="318"/>
      <c r="D23" s="318"/>
      <c r="E23" s="319" t="str">
        <f t="shared" si="2"/>
        <v/>
      </c>
      <c r="F23" s="314" t="str">
        <f t="shared" si="0"/>
        <v>否</v>
      </c>
      <c r="G23" s="298" t="str">
        <f t="shared" si="1"/>
        <v>项</v>
      </c>
    </row>
    <row r="24" ht="36" customHeight="1" spans="1:7">
      <c r="A24" s="316" t="s">
        <v>2614</v>
      </c>
      <c r="B24" s="317" t="s">
        <v>2615</v>
      </c>
      <c r="C24" s="318"/>
      <c r="D24" s="318"/>
      <c r="E24" s="319" t="str">
        <f t="shared" si="2"/>
        <v/>
      </c>
      <c r="F24" s="314" t="str">
        <f t="shared" si="0"/>
        <v>否</v>
      </c>
      <c r="G24" s="298" t="str">
        <f t="shared" si="1"/>
        <v>项</v>
      </c>
    </row>
    <row r="25" ht="36" customHeight="1" spans="1:7">
      <c r="A25" s="310" t="s">
        <v>2616</v>
      </c>
      <c r="B25" s="322" t="s">
        <v>2617</v>
      </c>
      <c r="C25" s="323">
        <f>SUM(C26:C28)</f>
        <v>0</v>
      </c>
      <c r="D25" s="323">
        <f>SUM(D26:D28)</f>
        <v>760</v>
      </c>
      <c r="E25" s="324" t="str">
        <f t="shared" si="2"/>
        <v/>
      </c>
      <c r="F25" s="314" t="str">
        <f t="shared" si="0"/>
        <v>是</v>
      </c>
      <c r="G25" s="298" t="str">
        <f t="shared" si="1"/>
        <v>款</v>
      </c>
    </row>
    <row r="26" ht="36" customHeight="1" spans="1:7">
      <c r="A26" s="316" t="s">
        <v>2618</v>
      </c>
      <c r="B26" s="317" t="s">
        <v>2611</v>
      </c>
      <c r="C26" s="318"/>
      <c r="D26" s="318"/>
      <c r="E26" s="319" t="str">
        <f t="shared" si="2"/>
        <v/>
      </c>
      <c r="F26" s="314" t="str">
        <f t="shared" si="0"/>
        <v>否</v>
      </c>
      <c r="G26" s="298" t="str">
        <f t="shared" si="1"/>
        <v>项</v>
      </c>
    </row>
    <row r="27" ht="36" customHeight="1" spans="1:7">
      <c r="A27" s="316" t="s">
        <v>2619</v>
      </c>
      <c r="B27" s="317" t="s">
        <v>2613</v>
      </c>
      <c r="C27" s="318"/>
      <c r="D27" s="318">
        <v>760</v>
      </c>
      <c r="E27" s="319" t="str">
        <f t="shared" si="2"/>
        <v/>
      </c>
      <c r="F27" s="314" t="str">
        <f t="shared" si="0"/>
        <v>是</v>
      </c>
      <c r="G27" s="298" t="str">
        <f t="shared" si="1"/>
        <v>项</v>
      </c>
    </row>
    <row r="28" ht="36" customHeight="1" spans="1:7">
      <c r="A28" s="316" t="s">
        <v>2620</v>
      </c>
      <c r="B28" s="317" t="s">
        <v>2621</v>
      </c>
      <c r="C28" s="318"/>
      <c r="D28" s="318"/>
      <c r="E28" s="319" t="str">
        <f t="shared" si="2"/>
        <v/>
      </c>
      <c r="F28" s="314" t="str">
        <f t="shared" si="0"/>
        <v>否</v>
      </c>
      <c r="G28" s="298" t="str">
        <f t="shared" si="1"/>
        <v>项</v>
      </c>
    </row>
    <row r="29" s="293" customFormat="1" ht="36" customHeight="1" spans="1:7">
      <c r="A29" s="310" t="s">
        <v>2622</v>
      </c>
      <c r="B29" s="322" t="s">
        <v>2623</v>
      </c>
      <c r="C29" s="323">
        <f>SUM(C30:C31)</f>
        <v>1000</v>
      </c>
      <c r="D29" s="323">
        <f>SUM(D30:D31)</f>
        <v>0</v>
      </c>
      <c r="E29" s="324">
        <f t="shared" si="2"/>
        <v>-1</v>
      </c>
      <c r="F29" s="314" t="str">
        <f t="shared" si="0"/>
        <v>是</v>
      </c>
      <c r="G29" s="298" t="str">
        <f t="shared" si="1"/>
        <v>款</v>
      </c>
    </row>
    <row r="30" ht="36" customHeight="1" spans="1:7">
      <c r="A30" s="316" t="s">
        <v>2624</v>
      </c>
      <c r="B30" s="317" t="s">
        <v>2613</v>
      </c>
      <c r="C30" s="318">
        <v>1000</v>
      </c>
      <c r="D30" s="318"/>
      <c r="E30" s="319">
        <f t="shared" si="2"/>
        <v>-1</v>
      </c>
      <c r="F30" s="314" t="str">
        <f t="shared" si="0"/>
        <v>是</v>
      </c>
      <c r="G30" s="298" t="str">
        <f t="shared" si="1"/>
        <v>项</v>
      </c>
    </row>
    <row r="31" ht="36" customHeight="1" spans="1:7">
      <c r="A31" s="316" t="s">
        <v>2625</v>
      </c>
      <c r="B31" s="317" t="s">
        <v>2626</v>
      </c>
      <c r="C31" s="318"/>
      <c r="D31" s="318"/>
      <c r="E31" s="319" t="str">
        <f t="shared" si="2"/>
        <v/>
      </c>
      <c r="F31" s="314" t="str">
        <f t="shared" si="0"/>
        <v>否</v>
      </c>
      <c r="G31" s="298" t="str">
        <f t="shared" si="1"/>
        <v>项</v>
      </c>
    </row>
    <row r="32" ht="36" customHeight="1" spans="1:7">
      <c r="A32" s="310" t="s">
        <v>94</v>
      </c>
      <c r="B32" s="311" t="s">
        <v>2627</v>
      </c>
      <c r="C32" s="312"/>
      <c r="D32" s="312"/>
      <c r="E32" s="313"/>
      <c r="F32" s="314" t="str">
        <f t="shared" si="0"/>
        <v>是</v>
      </c>
      <c r="G32" s="298" t="str">
        <f t="shared" si="1"/>
        <v>类</v>
      </c>
    </row>
    <row r="33" ht="36" customHeight="1" spans="1:7">
      <c r="A33" s="310" t="s">
        <v>2628</v>
      </c>
      <c r="B33" s="322" t="s">
        <v>2629</v>
      </c>
      <c r="C33" s="323">
        <f>SUM(C34:C37)</f>
        <v>0</v>
      </c>
      <c r="D33" s="323">
        <f>SUM(D34:D37)</f>
        <v>0</v>
      </c>
      <c r="E33" s="324" t="str">
        <f t="shared" si="2"/>
        <v/>
      </c>
      <c r="F33" s="314" t="str">
        <f t="shared" si="0"/>
        <v>否</v>
      </c>
      <c r="G33" s="298" t="str">
        <f t="shared" si="1"/>
        <v>款</v>
      </c>
    </row>
    <row r="34" ht="36" customHeight="1" spans="1:7">
      <c r="A34" s="316">
        <v>2116001</v>
      </c>
      <c r="B34" s="317" t="s">
        <v>2630</v>
      </c>
      <c r="C34" s="318">
        <f>SUM(C35:C42)</f>
        <v>0</v>
      </c>
      <c r="D34" s="318">
        <f>SUM(D35:D42)</f>
        <v>0</v>
      </c>
      <c r="E34" s="319" t="str">
        <f t="shared" si="2"/>
        <v/>
      </c>
      <c r="F34" s="314" t="str">
        <f t="shared" si="0"/>
        <v>否</v>
      </c>
      <c r="G34" s="298" t="str">
        <f t="shared" si="1"/>
        <v>项</v>
      </c>
    </row>
    <row r="35" ht="36" customHeight="1" spans="1:7">
      <c r="A35" s="316">
        <v>2116002</v>
      </c>
      <c r="B35" s="317" t="s">
        <v>2631</v>
      </c>
      <c r="C35" s="318"/>
      <c r="D35" s="318"/>
      <c r="E35" s="319" t="str">
        <f t="shared" si="2"/>
        <v/>
      </c>
      <c r="F35" s="314" t="str">
        <f t="shared" si="0"/>
        <v>否</v>
      </c>
      <c r="G35" s="298" t="str">
        <f t="shared" si="1"/>
        <v>项</v>
      </c>
    </row>
    <row r="36" ht="36" customHeight="1" spans="1:7">
      <c r="A36" s="316">
        <v>2116003</v>
      </c>
      <c r="B36" s="317" t="s">
        <v>2632</v>
      </c>
      <c r="C36" s="318"/>
      <c r="D36" s="318"/>
      <c r="E36" s="319" t="str">
        <f t="shared" si="2"/>
        <v/>
      </c>
      <c r="F36" s="314" t="str">
        <f t="shared" si="0"/>
        <v>否</v>
      </c>
      <c r="G36" s="298" t="str">
        <f t="shared" si="1"/>
        <v>项</v>
      </c>
    </row>
    <row r="37" s="293" customFormat="1" ht="36" customHeight="1" spans="1:7">
      <c r="A37" s="316">
        <v>2116099</v>
      </c>
      <c r="B37" s="317" t="s">
        <v>2633</v>
      </c>
      <c r="C37" s="318"/>
      <c r="D37" s="318"/>
      <c r="E37" s="319" t="str">
        <f t="shared" si="2"/>
        <v/>
      </c>
      <c r="F37" s="314" t="str">
        <f t="shared" si="0"/>
        <v>否</v>
      </c>
      <c r="G37" s="298" t="str">
        <f t="shared" si="1"/>
        <v>项</v>
      </c>
    </row>
    <row r="38" ht="36" customHeight="1" spans="1:7">
      <c r="A38" s="310">
        <v>21161</v>
      </c>
      <c r="B38" s="322" t="s">
        <v>2634</v>
      </c>
      <c r="C38" s="323">
        <f>SUM(C39:C42)</f>
        <v>0</v>
      </c>
      <c r="D38" s="323">
        <f>SUM(D39:D42)</f>
        <v>0</v>
      </c>
      <c r="E38" s="324" t="str">
        <f t="shared" si="2"/>
        <v/>
      </c>
      <c r="F38" s="314" t="str">
        <f t="shared" si="0"/>
        <v>否</v>
      </c>
      <c r="G38" s="298" t="str">
        <f t="shared" si="1"/>
        <v>款</v>
      </c>
    </row>
    <row r="39" ht="36" customHeight="1" spans="1:7">
      <c r="A39" s="316">
        <v>2116101</v>
      </c>
      <c r="B39" s="317" t="s">
        <v>2635</v>
      </c>
      <c r="C39" s="318"/>
      <c r="D39" s="318"/>
      <c r="E39" s="319" t="str">
        <f t="shared" si="2"/>
        <v/>
      </c>
      <c r="F39" s="314" t="str">
        <f t="shared" si="0"/>
        <v>否</v>
      </c>
      <c r="G39" s="298" t="str">
        <f t="shared" si="1"/>
        <v>项</v>
      </c>
    </row>
    <row r="40" ht="36" customHeight="1" spans="1:7">
      <c r="A40" s="316">
        <v>2116102</v>
      </c>
      <c r="B40" s="317" t="s">
        <v>2636</v>
      </c>
      <c r="C40" s="318"/>
      <c r="D40" s="318"/>
      <c r="E40" s="319" t="str">
        <f t="shared" si="2"/>
        <v/>
      </c>
      <c r="F40" s="314" t="str">
        <f t="shared" si="0"/>
        <v>否</v>
      </c>
      <c r="G40" s="298" t="str">
        <f t="shared" si="1"/>
        <v>项</v>
      </c>
    </row>
    <row r="41" ht="36" customHeight="1" spans="1:7">
      <c r="A41" s="316">
        <v>2116103</v>
      </c>
      <c r="B41" s="317" t="s">
        <v>2637</v>
      </c>
      <c r="C41" s="318"/>
      <c r="D41" s="318"/>
      <c r="E41" s="319" t="str">
        <f t="shared" si="2"/>
        <v/>
      </c>
      <c r="F41" s="314" t="str">
        <f t="shared" si="0"/>
        <v>否</v>
      </c>
      <c r="G41" s="298" t="str">
        <f t="shared" si="1"/>
        <v>项</v>
      </c>
    </row>
    <row r="42" ht="36" customHeight="1" spans="1:7">
      <c r="A42" s="316">
        <v>2116104</v>
      </c>
      <c r="B42" s="317" t="s">
        <v>2638</v>
      </c>
      <c r="C42" s="318"/>
      <c r="D42" s="318"/>
      <c r="E42" s="319" t="str">
        <f t="shared" si="2"/>
        <v/>
      </c>
      <c r="F42" s="314" t="str">
        <f t="shared" si="0"/>
        <v>否</v>
      </c>
      <c r="G42" s="298" t="str">
        <f t="shared" si="1"/>
        <v>项</v>
      </c>
    </row>
    <row r="43" ht="36" customHeight="1" spans="1:7">
      <c r="A43" s="310" t="s">
        <v>97</v>
      </c>
      <c r="B43" s="311" t="s">
        <v>2639</v>
      </c>
      <c r="C43" s="312">
        <f>C44+C57+C61+C62+C68+C72+C76+C80+C86+C89</f>
        <v>70338</v>
      </c>
      <c r="D43" s="312">
        <f>D44+D57+D61+D62+D68+D72+D76+D80+D86+D89</f>
        <v>141898</v>
      </c>
      <c r="E43" s="324">
        <f t="shared" si="2"/>
        <v>1.01737325485513</v>
      </c>
      <c r="F43" s="314" t="str">
        <f t="shared" si="0"/>
        <v>是</v>
      </c>
      <c r="G43" s="298" t="str">
        <f t="shared" si="1"/>
        <v>类</v>
      </c>
    </row>
    <row r="44" ht="36" customHeight="1" spans="1:7">
      <c r="A44" s="310" t="s">
        <v>2640</v>
      </c>
      <c r="B44" s="311" t="s">
        <v>2641</v>
      </c>
      <c r="C44" s="312">
        <f>SUM(C45:C56)</f>
        <v>60293</v>
      </c>
      <c r="D44" s="312">
        <f>SUM(D45:D56)</f>
        <v>139398</v>
      </c>
      <c r="E44" s="324">
        <f t="shared" si="2"/>
        <v>1.3120096860332</v>
      </c>
      <c r="F44" s="314" t="str">
        <f t="shared" si="0"/>
        <v>是</v>
      </c>
      <c r="G44" s="298" t="str">
        <f t="shared" si="1"/>
        <v>款</v>
      </c>
    </row>
    <row r="45" ht="36" customHeight="1" spans="1:7">
      <c r="A45" s="316" t="s">
        <v>2642</v>
      </c>
      <c r="B45" s="317" t="s">
        <v>2643</v>
      </c>
      <c r="C45" s="318">
        <v>30608</v>
      </c>
      <c r="D45" s="318">
        <v>30300</v>
      </c>
      <c r="E45" s="319">
        <f t="shared" si="2"/>
        <v>-0.0100627286983795</v>
      </c>
      <c r="F45" s="314" t="str">
        <f t="shared" si="0"/>
        <v>是</v>
      </c>
      <c r="G45" s="298" t="str">
        <f t="shared" si="1"/>
        <v>项</v>
      </c>
    </row>
    <row r="46" ht="36" customHeight="1" spans="1:7">
      <c r="A46" s="316" t="s">
        <v>2644</v>
      </c>
      <c r="B46" s="317" t="s">
        <v>2645</v>
      </c>
      <c r="C46" s="318">
        <v>10287</v>
      </c>
      <c r="D46" s="318">
        <v>3247</v>
      </c>
      <c r="E46" s="319">
        <f t="shared" si="2"/>
        <v>-0.684358899581997</v>
      </c>
      <c r="F46" s="314" t="str">
        <f t="shared" si="0"/>
        <v>是</v>
      </c>
      <c r="G46" s="298" t="str">
        <f t="shared" si="1"/>
        <v>项</v>
      </c>
    </row>
    <row r="47" ht="36" customHeight="1" spans="1:7">
      <c r="A47" s="316" t="s">
        <v>2646</v>
      </c>
      <c r="B47" s="317" t="s">
        <v>2647</v>
      </c>
      <c r="C47" s="318">
        <v>6755</v>
      </c>
      <c r="D47" s="318">
        <v>89777</v>
      </c>
      <c r="E47" s="319">
        <f t="shared" si="2"/>
        <v>12.2904515173945</v>
      </c>
      <c r="F47" s="314" t="str">
        <f t="shared" si="0"/>
        <v>是</v>
      </c>
      <c r="G47" s="298" t="str">
        <f t="shared" si="1"/>
        <v>项</v>
      </c>
    </row>
    <row r="48" ht="36" customHeight="1" spans="1:7">
      <c r="A48" s="316" t="s">
        <v>2648</v>
      </c>
      <c r="B48" s="317" t="s">
        <v>2649</v>
      </c>
      <c r="C48" s="318">
        <v>6659</v>
      </c>
      <c r="D48" s="318">
        <v>12949</v>
      </c>
      <c r="E48" s="319">
        <f t="shared" si="2"/>
        <v>0.944586274215348</v>
      </c>
      <c r="F48" s="314" t="str">
        <f t="shared" si="0"/>
        <v>是</v>
      </c>
      <c r="G48" s="298" t="str">
        <f t="shared" si="1"/>
        <v>项</v>
      </c>
    </row>
    <row r="49" ht="36" customHeight="1" spans="1:7">
      <c r="A49" s="316" t="s">
        <v>2650</v>
      </c>
      <c r="B49" s="317" t="s">
        <v>2651</v>
      </c>
      <c r="C49" s="318">
        <v>4510</v>
      </c>
      <c r="D49" s="318">
        <v>2920</v>
      </c>
      <c r="E49" s="319">
        <f t="shared" si="2"/>
        <v>-0.352549889135255</v>
      </c>
      <c r="F49" s="314" t="str">
        <f t="shared" si="0"/>
        <v>是</v>
      </c>
      <c r="G49" s="298" t="str">
        <f t="shared" si="1"/>
        <v>项</v>
      </c>
    </row>
    <row r="50" ht="36" customHeight="1" spans="1:7">
      <c r="A50" s="316" t="s">
        <v>2652</v>
      </c>
      <c r="B50" s="317" t="s">
        <v>2653</v>
      </c>
      <c r="C50" s="318">
        <v>1474</v>
      </c>
      <c r="D50" s="318">
        <v>205</v>
      </c>
      <c r="E50" s="319">
        <f t="shared" si="2"/>
        <v>-0.860922659430122</v>
      </c>
      <c r="F50" s="314" t="str">
        <f t="shared" si="0"/>
        <v>是</v>
      </c>
      <c r="G50" s="298" t="str">
        <f t="shared" si="1"/>
        <v>项</v>
      </c>
    </row>
    <row r="51" ht="36" customHeight="1" spans="1:7">
      <c r="A51" s="316" t="s">
        <v>2654</v>
      </c>
      <c r="B51" s="317" t="s">
        <v>2655</v>
      </c>
      <c r="C51" s="318"/>
      <c r="D51" s="318"/>
      <c r="E51" s="319" t="str">
        <f t="shared" si="2"/>
        <v/>
      </c>
      <c r="F51" s="314" t="str">
        <f t="shared" si="0"/>
        <v>否</v>
      </c>
      <c r="G51" s="298" t="str">
        <f t="shared" si="1"/>
        <v>项</v>
      </c>
    </row>
    <row r="52" ht="36" customHeight="1" spans="1:7">
      <c r="A52" s="316" t="s">
        <v>2656</v>
      </c>
      <c r="B52" s="317" t="s">
        <v>2657</v>
      </c>
      <c r="C52" s="318"/>
      <c r="D52" s="318"/>
      <c r="E52" s="319" t="str">
        <f t="shared" si="2"/>
        <v/>
      </c>
      <c r="F52" s="314" t="str">
        <f t="shared" si="0"/>
        <v>否</v>
      </c>
      <c r="G52" s="298" t="str">
        <f t="shared" si="1"/>
        <v>项</v>
      </c>
    </row>
    <row r="53" ht="36" customHeight="1" spans="1:7">
      <c r="A53" s="316" t="s">
        <v>2658</v>
      </c>
      <c r="B53" s="317" t="s">
        <v>2659</v>
      </c>
      <c r="C53" s="318"/>
      <c r="D53" s="318"/>
      <c r="E53" s="319" t="str">
        <f t="shared" si="2"/>
        <v/>
      </c>
      <c r="F53" s="314" t="str">
        <f t="shared" si="0"/>
        <v>否</v>
      </c>
      <c r="G53" s="298" t="str">
        <f t="shared" si="1"/>
        <v>项</v>
      </c>
    </row>
    <row r="54" ht="36" customHeight="1" spans="1:7">
      <c r="A54" s="316" t="s">
        <v>2660</v>
      </c>
      <c r="B54" s="317" t="s">
        <v>2661</v>
      </c>
      <c r="C54" s="318"/>
      <c r="D54" s="318"/>
      <c r="E54" s="319" t="str">
        <f t="shared" si="2"/>
        <v/>
      </c>
      <c r="F54" s="314" t="str">
        <f t="shared" si="0"/>
        <v>否</v>
      </c>
      <c r="G54" s="298" t="str">
        <f t="shared" si="1"/>
        <v>项</v>
      </c>
    </row>
    <row r="55" ht="36" customHeight="1" spans="1:7">
      <c r="A55" s="316" t="s">
        <v>2662</v>
      </c>
      <c r="B55" s="317" t="s">
        <v>2663</v>
      </c>
      <c r="C55" s="318"/>
      <c r="D55" s="318"/>
      <c r="E55" s="319" t="str">
        <f t="shared" si="2"/>
        <v/>
      </c>
      <c r="F55" s="314" t="str">
        <f t="shared" si="0"/>
        <v>否</v>
      </c>
      <c r="G55" s="298" t="str">
        <f t="shared" si="1"/>
        <v>项</v>
      </c>
    </row>
    <row r="56" ht="36" customHeight="1" spans="1:7">
      <c r="A56" s="316" t="s">
        <v>2664</v>
      </c>
      <c r="B56" s="315" t="s">
        <v>2665</v>
      </c>
      <c r="C56" s="320"/>
      <c r="D56" s="320"/>
      <c r="E56" s="321"/>
      <c r="F56" s="314" t="str">
        <f t="shared" si="0"/>
        <v>否</v>
      </c>
      <c r="G56" s="298" t="str">
        <f t="shared" si="1"/>
        <v>项</v>
      </c>
    </row>
    <row r="57" ht="36" customHeight="1" spans="1:7">
      <c r="A57" s="310" t="s">
        <v>2666</v>
      </c>
      <c r="B57" s="322" t="s">
        <v>2667</v>
      </c>
      <c r="C57" s="323">
        <f>SUM(C58:C60)</f>
        <v>0</v>
      </c>
      <c r="D57" s="323">
        <f>SUM(D58:D60)</f>
        <v>0</v>
      </c>
      <c r="E57" s="324" t="str">
        <f t="shared" si="2"/>
        <v/>
      </c>
      <c r="F57" s="314" t="str">
        <f t="shared" si="0"/>
        <v>否</v>
      </c>
      <c r="G57" s="298" t="str">
        <f t="shared" si="1"/>
        <v>款</v>
      </c>
    </row>
    <row r="58" ht="36" customHeight="1" spans="1:7">
      <c r="A58" s="316" t="s">
        <v>2668</v>
      </c>
      <c r="B58" s="317" t="s">
        <v>2643</v>
      </c>
      <c r="C58" s="318"/>
      <c r="D58" s="318"/>
      <c r="E58" s="319" t="str">
        <f t="shared" si="2"/>
        <v/>
      </c>
      <c r="F58" s="314" t="str">
        <f t="shared" si="0"/>
        <v>否</v>
      </c>
      <c r="G58" s="298" t="str">
        <f t="shared" si="1"/>
        <v>项</v>
      </c>
    </row>
    <row r="59" ht="36" customHeight="1" spans="1:7">
      <c r="A59" s="316" t="s">
        <v>2669</v>
      </c>
      <c r="B59" s="317" t="s">
        <v>2645</v>
      </c>
      <c r="C59" s="318"/>
      <c r="D59" s="318"/>
      <c r="E59" s="319" t="str">
        <f t="shared" si="2"/>
        <v/>
      </c>
      <c r="F59" s="314" t="str">
        <f t="shared" si="0"/>
        <v>否</v>
      </c>
      <c r="G59" s="298" t="str">
        <f t="shared" si="1"/>
        <v>项</v>
      </c>
    </row>
    <row r="60" ht="36" customHeight="1" spans="1:7">
      <c r="A60" s="316" t="s">
        <v>2670</v>
      </c>
      <c r="B60" s="317" t="s">
        <v>2671</v>
      </c>
      <c r="C60" s="318"/>
      <c r="D60" s="318"/>
      <c r="E60" s="319" t="str">
        <f t="shared" si="2"/>
        <v/>
      </c>
      <c r="F60" s="314" t="str">
        <f t="shared" si="0"/>
        <v>否</v>
      </c>
      <c r="G60" s="298" t="str">
        <f t="shared" si="1"/>
        <v>项</v>
      </c>
    </row>
    <row r="61" ht="36" customHeight="1" spans="1:7">
      <c r="A61" s="310" t="s">
        <v>2672</v>
      </c>
      <c r="B61" s="322" t="s">
        <v>2673</v>
      </c>
      <c r="C61" s="323"/>
      <c r="D61" s="323"/>
      <c r="E61" s="324" t="str">
        <f t="shared" si="2"/>
        <v/>
      </c>
      <c r="F61" s="314" t="str">
        <f t="shared" si="0"/>
        <v>否</v>
      </c>
      <c r="G61" s="298" t="str">
        <f t="shared" si="1"/>
        <v>款</v>
      </c>
    </row>
    <row r="62" ht="36" customHeight="1" spans="1:7">
      <c r="A62" s="310" t="s">
        <v>2674</v>
      </c>
      <c r="B62" s="322" t="s">
        <v>2675</v>
      </c>
      <c r="C62" s="323">
        <f>SUM(C63:C67)</f>
        <v>0</v>
      </c>
      <c r="D62" s="323">
        <f>SUM(D63:D67)</f>
        <v>0</v>
      </c>
      <c r="E62" s="324" t="str">
        <f t="shared" si="2"/>
        <v/>
      </c>
      <c r="F62" s="314" t="str">
        <f t="shared" si="0"/>
        <v>否</v>
      </c>
      <c r="G62" s="298" t="str">
        <f t="shared" si="1"/>
        <v>款</v>
      </c>
    </row>
    <row r="63" ht="36" customHeight="1" spans="1:7">
      <c r="A63" s="316" t="s">
        <v>2676</v>
      </c>
      <c r="B63" s="317" t="s">
        <v>2677</v>
      </c>
      <c r="C63" s="318"/>
      <c r="D63" s="318"/>
      <c r="E63" s="319" t="str">
        <f t="shared" si="2"/>
        <v/>
      </c>
      <c r="F63" s="314" t="str">
        <f t="shared" si="0"/>
        <v>否</v>
      </c>
      <c r="G63" s="298" t="str">
        <f t="shared" si="1"/>
        <v>项</v>
      </c>
    </row>
    <row r="64" ht="36" customHeight="1" spans="1:7">
      <c r="A64" s="316" t="s">
        <v>2678</v>
      </c>
      <c r="B64" s="317" t="s">
        <v>2679</v>
      </c>
      <c r="C64" s="318"/>
      <c r="D64" s="318"/>
      <c r="E64" s="319" t="str">
        <f t="shared" si="2"/>
        <v/>
      </c>
      <c r="F64" s="314" t="str">
        <f t="shared" si="0"/>
        <v>否</v>
      </c>
      <c r="G64" s="298" t="str">
        <f t="shared" si="1"/>
        <v>项</v>
      </c>
    </row>
    <row r="65" ht="36" customHeight="1" spans="1:7">
      <c r="A65" s="316" t="s">
        <v>2680</v>
      </c>
      <c r="B65" s="317" t="s">
        <v>2681</v>
      </c>
      <c r="C65" s="318"/>
      <c r="D65" s="318"/>
      <c r="E65" s="319" t="str">
        <f t="shared" si="2"/>
        <v/>
      </c>
      <c r="F65" s="314" t="str">
        <f t="shared" si="0"/>
        <v>否</v>
      </c>
      <c r="G65" s="298" t="str">
        <f t="shared" si="1"/>
        <v>项</v>
      </c>
    </row>
    <row r="66" ht="36" customHeight="1" spans="1:7">
      <c r="A66" s="316" t="s">
        <v>2682</v>
      </c>
      <c r="B66" s="317" t="s">
        <v>2683</v>
      </c>
      <c r="C66" s="318"/>
      <c r="D66" s="318"/>
      <c r="E66" s="319" t="str">
        <f t="shared" si="2"/>
        <v/>
      </c>
      <c r="F66" s="314" t="str">
        <f t="shared" si="0"/>
        <v>否</v>
      </c>
      <c r="G66" s="298" t="str">
        <f t="shared" si="1"/>
        <v>项</v>
      </c>
    </row>
    <row r="67" ht="36" customHeight="1" spans="1:7">
      <c r="A67" s="316" t="s">
        <v>2684</v>
      </c>
      <c r="B67" s="317" t="s">
        <v>2685</v>
      </c>
      <c r="C67" s="318"/>
      <c r="D67" s="318"/>
      <c r="E67" s="319" t="str">
        <f t="shared" si="2"/>
        <v/>
      </c>
      <c r="F67" s="314" t="str">
        <f t="shared" si="0"/>
        <v>否</v>
      </c>
      <c r="G67" s="298" t="str">
        <f t="shared" si="1"/>
        <v>项</v>
      </c>
    </row>
    <row r="68" ht="36" customHeight="1" spans="1:7">
      <c r="A68" s="310" t="s">
        <v>2686</v>
      </c>
      <c r="B68" s="322" t="s">
        <v>2687</v>
      </c>
      <c r="C68" s="323">
        <v>10045</v>
      </c>
      <c r="D68" s="323">
        <f>SUM(D69:D71)</f>
        <v>2500</v>
      </c>
      <c r="E68" s="324">
        <f t="shared" ref="E68:E131" si="3">IF(C68&gt;0,D68/C68-1,IF(C68&lt;0,-(D68/C68-1),""))</f>
        <v>-0.751119960179194</v>
      </c>
      <c r="F68" s="314" t="str">
        <f t="shared" ref="F68:F131" si="4">IF(LEN(A68)=3,"是",IF(B68&lt;&gt;"",IF(SUM(C68:D68)&lt;&gt;0,"是","否"),"是"))</f>
        <v>是</v>
      </c>
      <c r="G68" s="298" t="str">
        <f t="shared" ref="G68:G131" si="5">IF(LEN(A68)=3,"类",IF(LEN(A68)=5,"款","项"))</f>
        <v>款</v>
      </c>
    </row>
    <row r="69" ht="36" customHeight="1" spans="1:7">
      <c r="A69" s="316" t="s">
        <v>2688</v>
      </c>
      <c r="B69" s="317" t="s">
        <v>2689</v>
      </c>
      <c r="C69" s="318">
        <v>10000</v>
      </c>
      <c r="D69" s="318">
        <v>2485</v>
      </c>
      <c r="E69" s="319">
        <f t="shared" si="3"/>
        <v>-0.7515</v>
      </c>
      <c r="F69" s="314" t="str">
        <f t="shared" si="4"/>
        <v>是</v>
      </c>
      <c r="G69" s="298" t="str">
        <f t="shared" si="5"/>
        <v>项</v>
      </c>
    </row>
    <row r="70" ht="36" customHeight="1" spans="1:7">
      <c r="A70" s="316" t="s">
        <v>2690</v>
      </c>
      <c r="B70" s="317" t="s">
        <v>2691</v>
      </c>
      <c r="C70" s="318">
        <v>45</v>
      </c>
      <c r="D70" s="318">
        <v>15</v>
      </c>
      <c r="E70" s="319">
        <f t="shared" si="3"/>
        <v>-0.666666666666667</v>
      </c>
      <c r="F70" s="314" t="str">
        <f t="shared" si="4"/>
        <v>是</v>
      </c>
      <c r="G70" s="298" t="str">
        <f t="shared" si="5"/>
        <v>项</v>
      </c>
    </row>
    <row r="71" ht="36" customHeight="1" spans="1:7">
      <c r="A71" s="316" t="s">
        <v>2692</v>
      </c>
      <c r="B71" s="317" t="s">
        <v>2693</v>
      </c>
      <c r="C71" s="318"/>
      <c r="D71" s="318"/>
      <c r="E71" s="319" t="str">
        <f t="shared" si="3"/>
        <v/>
      </c>
      <c r="F71" s="314" t="str">
        <f t="shared" si="4"/>
        <v>否</v>
      </c>
      <c r="G71" s="298" t="str">
        <f t="shared" si="5"/>
        <v>项</v>
      </c>
    </row>
    <row r="72" ht="36" customHeight="1" spans="1:7">
      <c r="A72" s="310" t="s">
        <v>2694</v>
      </c>
      <c r="B72" s="322" t="s">
        <v>2695</v>
      </c>
      <c r="C72" s="323">
        <f>SUM(C73:C75)</f>
        <v>0</v>
      </c>
      <c r="D72" s="323">
        <f>SUM(D73:D75)</f>
        <v>0</v>
      </c>
      <c r="E72" s="324" t="str">
        <f t="shared" si="3"/>
        <v/>
      </c>
      <c r="F72" s="314" t="str">
        <f t="shared" si="4"/>
        <v>否</v>
      </c>
      <c r="G72" s="298" t="str">
        <f t="shared" si="5"/>
        <v>款</v>
      </c>
    </row>
    <row r="73" ht="36" customHeight="1" spans="1:7">
      <c r="A73" s="316" t="s">
        <v>2696</v>
      </c>
      <c r="B73" s="317" t="s">
        <v>2643</v>
      </c>
      <c r="C73" s="318"/>
      <c r="D73" s="318"/>
      <c r="E73" s="319" t="str">
        <f t="shared" si="3"/>
        <v/>
      </c>
      <c r="F73" s="314" t="str">
        <f t="shared" si="4"/>
        <v>否</v>
      </c>
      <c r="G73" s="298" t="str">
        <f t="shared" si="5"/>
        <v>项</v>
      </c>
    </row>
    <row r="74" ht="36" customHeight="1" spans="1:7">
      <c r="A74" s="316" t="s">
        <v>2697</v>
      </c>
      <c r="B74" s="317" t="s">
        <v>2645</v>
      </c>
      <c r="C74" s="318"/>
      <c r="D74" s="318"/>
      <c r="E74" s="319" t="str">
        <f t="shared" si="3"/>
        <v/>
      </c>
      <c r="F74" s="314" t="str">
        <f t="shared" si="4"/>
        <v>否</v>
      </c>
      <c r="G74" s="298" t="str">
        <f t="shared" si="5"/>
        <v>项</v>
      </c>
    </row>
    <row r="75" ht="36" customHeight="1" spans="1:7">
      <c r="A75" s="316" t="s">
        <v>2698</v>
      </c>
      <c r="B75" s="317" t="s">
        <v>2699</v>
      </c>
      <c r="C75" s="318"/>
      <c r="D75" s="318"/>
      <c r="E75" s="319" t="str">
        <f t="shared" si="3"/>
        <v/>
      </c>
      <c r="F75" s="314" t="str">
        <f t="shared" si="4"/>
        <v>否</v>
      </c>
      <c r="G75" s="298" t="str">
        <f t="shared" si="5"/>
        <v>项</v>
      </c>
    </row>
    <row r="76" ht="36" customHeight="1" spans="1:7">
      <c r="A76" s="310" t="s">
        <v>2700</v>
      </c>
      <c r="B76" s="322" t="s">
        <v>2701</v>
      </c>
      <c r="C76" s="323">
        <f>SUM(C77:C79)</f>
        <v>0</v>
      </c>
      <c r="D76" s="323">
        <f>SUM(D77:D79)</f>
        <v>0</v>
      </c>
      <c r="E76" s="324" t="str">
        <f t="shared" si="3"/>
        <v/>
      </c>
      <c r="F76" s="314" t="str">
        <f t="shared" si="4"/>
        <v>否</v>
      </c>
      <c r="G76" s="298" t="str">
        <f t="shared" si="5"/>
        <v>款</v>
      </c>
    </row>
    <row r="77" ht="36" customHeight="1" spans="1:7">
      <c r="A77" s="316" t="s">
        <v>2702</v>
      </c>
      <c r="B77" s="317" t="s">
        <v>2643</v>
      </c>
      <c r="C77" s="318"/>
      <c r="D77" s="318"/>
      <c r="E77" s="319" t="str">
        <f t="shared" si="3"/>
        <v/>
      </c>
      <c r="F77" s="314" t="str">
        <f t="shared" si="4"/>
        <v>否</v>
      </c>
      <c r="G77" s="298" t="str">
        <f t="shared" si="5"/>
        <v>项</v>
      </c>
    </row>
    <row r="78" ht="36" customHeight="1" spans="1:7">
      <c r="A78" s="316" t="s">
        <v>2703</v>
      </c>
      <c r="B78" s="317" t="s">
        <v>2645</v>
      </c>
      <c r="C78" s="318"/>
      <c r="D78" s="318"/>
      <c r="E78" s="319" t="str">
        <f t="shared" si="3"/>
        <v/>
      </c>
      <c r="F78" s="314" t="str">
        <f t="shared" si="4"/>
        <v>否</v>
      </c>
      <c r="G78" s="298" t="str">
        <f t="shared" si="5"/>
        <v>项</v>
      </c>
    </row>
    <row r="79" ht="36" customHeight="1" spans="1:7">
      <c r="A79" s="316" t="s">
        <v>2704</v>
      </c>
      <c r="B79" s="317" t="s">
        <v>2705</v>
      </c>
      <c r="C79" s="318"/>
      <c r="D79" s="318"/>
      <c r="E79" s="319" t="str">
        <f t="shared" si="3"/>
        <v/>
      </c>
      <c r="F79" s="314" t="str">
        <f t="shared" si="4"/>
        <v>否</v>
      </c>
      <c r="G79" s="298" t="str">
        <f t="shared" si="5"/>
        <v>项</v>
      </c>
    </row>
    <row r="80" ht="36" customHeight="1" spans="1:7">
      <c r="A80" s="310" t="s">
        <v>2706</v>
      </c>
      <c r="B80" s="322" t="s">
        <v>2707</v>
      </c>
      <c r="C80" s="323">
        <f>SUM(C81:C85)</f>
        <v>0</v>
      </c>
      <c r="D80" s="323">
        <f>SUM(D81:D85)</f>
        <v>0</v>
      </c>
      <c r="E80" s="324" t="str">
        <f t="shared" si="3"/>
        <v/>
      </c>
      <c r="F80" s="314" t="str">
        <f t="shared" si="4"/>
        <v>否</v>
      </c>
      <c r="G80" s="298" t="str">
        <f t="shared" si="5"/>
        <v>款</v>
      </c>
    </row>
    <row r="81" ht="36" customHeight="1" spans="1:7">
      <c r="A81" s="316" t="s">
        <v>2708</v>
      </c>
      <c r="B81" s="317" t="s">
        <v>2677</v>
      </c>
      <c r="C81" s="318"/>
      <c r="D81" s="318"/>
      <c r="E81" s="319" t="str">
        <f t="shared" si="3"/>
        <v/>
      </c>
      <c r="F81" s="314" t="str">
        <f t="shared" si="4"/>
        <v>否</v>
      </c>
      <c r="G81" s="298" t="str">
        <f t="shared" si="5"/>
        <v>项</v>
      </c>
    </row>
    <row r="82" ht="36" customHeight="1" spans="1:7">
      <c r="A82" s="316" t="s">
        <v>2709</v>
      </c>
      <c r="B82" s="317" t="s">
        <v>2679</v>
      </c>
      <c r="C82" s="318"/>
      <c r="D82" s="318"/>
      <c r="E82" s="319" t="str">
        <f t="shared" si="3"/>
        <v/>
      </c>
      <c r="F82" s="314" t="str">
        <f t="shared" si="4"/>
        <v>否</v>
      </c>
      <c r="G82" s="298" t="str">
        <f t="shared" si="5"/>
        <v>项</v>
      </c>
    </row>
    <row r="83" ht="36" customHeight="1" spans="1:7">
      <c r="A83" s="316" t="s">
        <v>2710</v>
      </c>
      <c r="B83" s="317" t="s">
        <v>2681</v>
      </c>
      <c r="C83" s="318"/>
      <c r="D83" s="318"/>
      <c r="E83" s="319" t="str">
        <f t="shared" si="3"/>
        <v/>
      </c>
      <c r="F83" s="314" t="str">
        <f t="shared" si="4"/>
        <v>否</v>
      </c>
      <c r="G83" s="298" t="str">
        <f t="shared" si="5"/>
        <v>项</v>
      </c>
    </row>
    <row r="84" ht="36" customHeight="1" spans="1:7">
      <c r="A84" s="316" t="s">
        <v>2711</v>
      </c>
      <c r="B84" s="317" t="s">
        <v>2683</v>
      </c>
      <c r="C84" s="318"/>
      <c r="D84" s="318"/>
      <c r="E84" s="319" t="str">
        <f t="shared" si="3"/>
        <v/>
      </c>
      <c r="F84" s="314" t="str">
        <f t="shared" si="4"/>
        <v>否</v>
      </c>
      <c r="G84" s="298" t="str">
        <f t="shared" si="5"/>
        <v>项</v>
      </c>
    </row>
    <row r="85" ht="36" customHeight="1" spans="1:7">
      <c r="A85" s="316" t="s">
        <v>2712</v>
      </c>
      <c r="B85" s="317" t="s">
        <v>2713</v>
      </c>
      <c r="C85" s="318"/>
      <c r="D85" s="318"/>
      <c r="E85" s="319" t="str">
        <f t="shared" si="3"/>
        <v/>
      </c>
      <c r="F85" s="314" t="str">
        <f t="shared" si="4"/>
        <v>否</v>
      </c>
      <c r="G85" s="298" t="str">
        <f t="shared" si="5"/>
        <v>项</v>
      </c>
    </row>
    <row r="86" ht="36" customHeight="1" spans="1:7">
      <c r="A86" s="310" t="s">
        <v>2714</v>
      </c>
      <c r="B86" s="322" t="s">
        <v>2715</v>
      </c>
      <c r="C86" s="323">
        <f>SUM(C87:C88)</f>
        <v>0</v>
      </c>
      <c r="D86" s="323">
        <f>SUM(D87:D88)</f>
        <v>0</v>
      </c>
      <c r="E86" s="324" t="str">
        <f t="shared" si="3"/>
        <v/>
      </c>
      <c r="F86" s="314" t="str">
        <f t="shared" si="4"/>
        <v>否</v>
      </c>
      <c r="G86" s="298" t="str">
        <f t="shared" si="5"/>
        <v>款</v>
      </c>
    </row>
    <row r="87" ht="36" customHeight="1" spans="1:7">
      <c r="A87" s="316" t="s">
        <v>2716</v>
      </c>
      <c r="B87" s="317" t="s">
        <v>2689</v>
      </c>
      <c r="C87" s="318"/>
      <c r="D87" s="318"/>
      <c r="E87" s="319" t="str">
        <f t="shared" si="3"/>
        <v/>
      </c>
      <c r="F87" s="314" t="str">
        <f t="shared" si="4"/>
        <v>否</v>
      </c>
      <c r="G87" s="298" t="str">
        <f t="shared" si="5"/>
        <v>项</v>
      </c>
    </row>
    <row r="88" ht="36" customHeight="1" spans="1:7">
      <c r="A88" s="316" t="s">
        <v>2717</v>
      </c>
      <c r="B88" s="317" t="s">
        <v>2718</v>
      </c>
      <c r="C88" s="318"/>
      <c r="D88" s="318"/>
      <c r="E88" s="319" t="str">
        <f t="shared" si="3"/>
        <v/>
      </c>
      <c r="F88" s="314" t="str">
        <f t="shared" si="4"/>
        <v>否</v>
      </c>
      <c r="G88" s="298" t="str">
        <f t="shared" si="5"/>
        <v>项</v>
      </c>
    </row>
    <row r="89" ht="36" customHeight="1" spans="1:7">
      <c r="A89" s="310" t="s">
        <v>2719</v>
      </c>
      <c r="B89" s="322" t="s">
        <v>2720</v>
      </c>
      <c r="C89" s="323">
        <f>SUM(C90:C97)</f>
        <v>0</v>
      </c>
      <c r="D89" s="323">
        <f>SUM(D90:D97)</f>
        <v>0</v>
      </c>
      <c r="E89" s="324" t="str">
        <f t="shared" si="3"/>
        <v/>
      </c>
      <c r="F89" s="314" t="str">
        <f t="shared" si="4"/>
        <v>否</v>
      </c>
      <c r="G89" s="298" t="str">
        <f t="shared" si="5"/>
        <v>款</v>
      </c>
    </row>
    <row r="90" ht="36" customHeight="1" spans="1:7">
      <c r="A90" s="316" t="s">
        <v>2721</v>
      </c>
      <c r="B90" s="317" t="s">
        <v>2643</v>
      </c>
      <c r="C90" s="318"/>
      <c r="D90" s="318"/>
      <c r="E90" s="319" t="str">
        <f t="shared" si="3"/>
        <v/>
      </c>
      <c r="F90" s="314" t="str">
        <f t="shared" si="4"/>
        <v>否</v>
      </c>
      <c r="G90" s="298" t="str">
        <f t="shared" si="5"/>
        <v>项</v>
      </c>
    </row>
    <row r="91" ht="36" customHeight="1" spans="1:7">
      <c r="A91" s="316" t="s">
        <v>2722</v>
      </c>
      <c r="B91" s="317" t="s">
        <v>2645</v>
      </c>
      <c r="C91" s="318"/>
      <c r="D91" s="318"/>
      <c r="E91" s="319" t="str">
        <f t="shared" si="3"/>
        <v/>
      </c>
      <c r="F91" s="314" t="str">
        <f t="shared" si="4"/>
        <v>否</v>
      </c>
      <c r="G91" s="298" t="str">
        <f t="shared" si="5"/>
        <v>项</v>
      </c>
    </row>
    <row r="92" ht="36" customHeight="1" spans="1:7">
      <c r="A92" s="316" t="s">
        <v>2723</v>
      </c>
      <c r="B92" s="317" t="s">
        <v>2647</v>
      </c>
      <c r="C92" s="318"/>
      <c r="D92" s="318"/>
      <c r="E92" s="319" t="str">
        <f t="shared" si="3"/>
        <v/>
      </c>
      <c r="F92" s="314" t="str">
        <f t="shared" si="4"/>
        <v>否</v>
      </c>
      <c r="G92" s="298" t="str">
        <f t="shared" si="5"/>
        <v>项</v>
      </c>
    </row>
    <row r="93" ht="36" customHeight="1" spans="1:7">
      <c r="A93" s="316" t="s">
        <v>2724</v>
      </c>
      <c r="B93" s="317" t="s">
        <v>2649</v>
      </c>
      <c r="C93" s="318"/>
      <c r="D93" s="318"/>
      <c r="E93" s="319" t="str">
        <f t="shared" si="3"/>
        <v/>
      </c>
      <c r="F93" s="314" t="str">
        <f t="shared" si="4"/>
        <v>否</v>
      </c>
      <c r="G93" s="298" t="str">
        <f t="shared" si="5"/>
        <v>项</v>
      </c>
    </row>
    <row r="94" ht="36" customHeight="1" spans="1:7">
      <c r="A94" s="316" t="s">
        <v>2725</v>
      </c>
      <c r="B94" s="317" t="s">
        <v>2655</v>
      </c>
      <c r="C94" s="318"/>
      <c r="D94" s="318"/>
      <c r="E94" s="319" t="str">
        <f t="shared" si="3"/>
        <v/>
      </c>
      <c r="F94" s="314" t="str">
        <f t="shared" si="4"/>
        <v>否</v>
      </c>
      <c r="G94" s="298" t="str">
        <f t="shared" si="5"/>
        <v>项</v>
      </c>
    </row>
    <row r="95" ht="36" customHeight="1" spans="1:7">
      <c r="A95" s="316" t="s">
        <v>2726</v>
      </c>
      <c r="B95" s="317" t="s">
        <v>2659</v>
      </c>
      <c r="C95" s="318"/>
      <c r="D95" s="318"/>
      <c r="E95" s="319" t="str">
        <f t="shared" si="3"/>
        <v/>
      </c>
      <c r="F95" s="314" t="str">
        <f t="shared" si="4"/>
        <v>否</v>
      </c>
      <c r="G95" s="298" t="str">
        <f t="shared" si="5"/>
        <v>项</v>
      </c>
    </row>
    <row r="96" ht="36" customHeight="1" spans="1:7">
      <c r="A96" s="316" t="s">
        <v>2727</v>
      </c>
      <c r="B96" s="317" t="s">
        <v>2661</v>
      </c>
      <c r="C96" s="318"/>
      <c r="D96" s="318"/>
      <c r="E96" s="319" t="str">
        <f t="shared" si="3"/>
        <v/>
      </c>
      <c r="F96" s="314" t="str">
        <f t="shared" si="4"/>
        <v>否</v>
      </c>
      <c r="G96" s="298" t="str">
        <f t="shared" si="5"/>
        <v>项</v>
      </c>
    </row>
    <row r="97" ht="36" customHeight="1" spans="1:7">
      <c r="A97" s="316" t="s">
        <v>2728</v>
      </c>
      <c r="B97" s="317" t="s">
        <v>2729</v>
      </c>
      <c r="C97" s="318"/>
      <c r="D97" s="318"/>
      <c r="E97" s="319" t="str">
        <f t="shared" si="3"/>
        <v/>
      </c>
      <c r="F97" s="314" t="str">
        <f t="shared" si="4"/>
        <v>否</v>
      </c>
      <c r="G97" s="298" t="str">
        <f t="shared" si="5"/>
        <v>项</v>
      </c>
    </row>
    <row r="98" ht="36" customHeight="1" spans="1:7">
      <c r="A98" s="310" t="s">
        <v>100</v>
      </c>
      <c r="B98" s="311" t="s">
        <v>2730</v>
      </c>
      <c r="C98" s="312">
        <v>50</v>
      </c>
      <c r="D98" s="312">
        <v>609</v>
      </c>
      <c r="E98" s="313"/>
      <c r="F98" s="314" t="str">
        <f t="shared" si="4"/>
        <v>是</v>
      </c>
      <c r="G98" s="298" t="str">
        <f t="shared" si="5"/>
        <v>类</v>
      </c>
    </row>
    <row r="99" ht="36" customHeight="1" spans="1:7">
      <c r="A99" s="310" t="s">
        <v>2731</v>
      </c>
      <c r="B99" s="311" t="s">
        <v>2732</v>
      </c>
      <c r="C99" s="312">
        <v>50</v>
      </c>
      <c r="D99" s="312">
        <f>SUM(D100:D103)</f>
        <v>609</v>
      </c>
      <c r="E99" s="313"/>
      <c r="F99" s="314" t="str">
        <f t="shared" si="4"/>
        <v>是</v>
      </c>
      <c r="G99" s="298" t="str">
        <f t="shared" si="5"/>
        <v>款</v>
      </c>
    </row>
    <row r="100" ht="36" customHeight="1" spans="1:7">
      <c r="A100" s="316" t="s">
        <v>2733</v>
      </c>
      <c r="B100" s="317" t="s">
        <v>2613</v>
      </c>
      <c r="C100" s="318"/>
      <c r="D100" s="318">
        <v>500</v>
      </c>
      <c r="E100" s="319" t="str">
        <f t="shared" si="3"/>
        <v/>
      </c>
      <c r="F100" s="314" t="str">
        <f t="shared" si="4"/>
        <v>是</v>
      </c>
      <c r="G100" s="298" t="str">
        <f t="shared" si="5"/>
        <v>项</v>
      </c>
    </row>
    <row r="101" ht="36" customHeight="1" spans="1:7">
      <c r="A101" s="316" t="s">
        <v>2734</v>
      </c>
      <c r="B101" s="317" t="s">
        <v>2735</v>
      </c>
      <c r="C101" s="318"/>
      <c r="D101" s="318"/>
      <c r="E101" s="319" t="str">
        <f t="shared" si="3"/>
        <v/>
      </c>
      <c r="F101" s="314" t="str">
        <f t="shared" si="4"/>
        <v>否</v>
      </c>
      <c r="G101" s="298" t="str">
        <f t="shared" si="5"/>
        <v>项</v>
      </c>
    </row>
    <row r="102" ht="36" customHeight="1" spans="1:7">
      <c r="A102" s="316" t="s">
        <v>2736</v>
      </c>
      <c r="B102" s="317" t="s">
        <v>2737</v>
      </c>
      <c r="C102" s="318"/>
      <c r="D102" s="318"/>
      <c r="E102" s="319" t="str">
        <f t="shared" si="3"/>
        <v/>
      </c>
      <c r="F102" s="314" t="str">
        <f t="shared" si="4"/>
        <v>否</v>
      </c>
      <c r="G102" s="298" t="str">
        <f t="shared" si="5"/>
        <v>项</v>
      </c>
    </row>
    <row r="103" ht="36" customHeight="1" spans="1:7">
      <c r="A103" s="316" t="s">
        <v>2738</v>
      </c>
      <c r="B103" s="315" t="s">
        <v>2739</v>
      </c>
      <c r="C103" s="320">
        <v>50</v>
      </c>
      <c r="D103" s="320">
        <v>109</v>
      </c>
      <c r="E103" s="321"/>
      <c r="F103" s="314" t="str">
        <f t="shared" si="4"/>
        <v>是</v>
      </c>
      <c r="G103" s="298" t="str">
        <f t="shared" si="5"/>
        <v>项</v>
      </c>
    </row>
    <row r="104" ht="36" customHeight="1" spans="1:7">
      <c r="A104" s="310" t="s">
        <v>2740</v>
      </c>
      <c r="B104" s="322" t="s">
        <v>2741</v>
      </c>
      <c r="C104" s="323">
        <f>SUM(C105:C108)</f>
        <v>0</v>
      </c>
      <c r="D104" s="323">
        <f>SUM(D105:D108)</f>
        <v>0</v>
      </c>
      <c r="E104" s="324" t="str">
        <f t="shared" si="3"/>
        <v/>
      </c>
      <c r="F104" s="314" t="str">
        <f t="shared" si="4"/>
        <v>否</v>
      </c>
      <c r="G104" s="298" t="str">
        <f t="shared" si="5"/>
        <v>款</v>
      </c>
    </row>
    <row r="105" ht="36" customHeight="1" spans="1:7">
      <c r="A105" s="316" t="s">
        <v>2742</v>
      </c>
      <c r="B105" s="317" t="s">
        <v>2613</v>
      </c>
      <c r="C105" s="318"/>
      <c r="D105" s="318"/>
      <c r="E105" s="319" t="str">
        <f t="shared" si="3"/>
        <v/>
      </c>
      <c r="F105" s="314" t="str">
        <f t="shared" si="4"/>
        <v>否</v>
      </c>
      <c r="G105" s="298" t="str">
        <f t="shared" si="5"/>
        <v>项</v>
      </c>
    </row>
    <row r="106" ht="36" customHeight="1" spans="1:7">
      <c r="A106" s="316" t="s">
        <v>2743</v>
      </c>
      <c r="B106" s="317" t="s">
        <v>2735</v>
      </c>
      <c r="C106" s="318"/>
      <c r="D106" s="318"/>
      <c r="E106" s="319" t="str">
        <f t="shared" si="3"/>
        <v/>
      </c>
      <c r="F106" s="314" t="str">
        <f t="shared" si="4"/>
        <v>否</v>
      </c>
      <c r="G106" s="298" t="str">
        <f t="shared" si="5"/>
        <v>项</v>
      </c>
    </row>
    <row r="107" ht="36" customHeight="1" spans="1:7">
      <c r="A107" s="316" t="s">
        <v>2744</v>
      </c>
      <c r="B107" s="317" t="s">
        <v>2745</v>
      </c>
      <c r="C107" s="318"/>
      <c r="D107" s="318"/>
      <c r="E107" s="319" t="str">
        <f t="shared" si="3"/>
        <v/>
      </c>
      <c r="F107" s="314" t="str">
        <f t="shared" si="4"/>
        <v>否</v>
      </c>
      <c r="G107" s="298" t="str">
        <f t="shared" si="5"/>
        <v>项</v>
      </c>
    </row>
    <row r="108" ht="36" customHeight="1" spans="1:7">
      <c r="A108" s="316" t="s">
        <v>2746</v>
      </c>
      <c r="B108" s="317" t="s">
        <v>2747</v>
      </c>
      <c r="C108" s="318"/>
      <c r="D108" s="318"/>
      <c r="E108" s="319" t="str">
        <f t="shared" si="3"/>
        <v/>
      </c>
      <c r="F108" s="314" t="str">
        <f t="shared" si="4"/>
        <v>否</v>
      </c>
      <c r="G108" s="298" t="str">
        <f t="shared" si="5"/>
        <v>项</v>
      </c>
    </row>
    <row r="109" ht="36" customHeight="1" spans="1:7">
      <c r="A109" s="310" t="s">
        <v>2748</v>
      </c>
      <c r="B109" s="311" t="s">
        <v>2749</v>
      </c>
      <c r="C109" s="312"/>
      <c r="D109" s="312"/>
      <c r="E109" s="313"/>
      <c r="F109" s="314" t="str">
        <f t="shared" si="4"/>
        <v>否</v>
      </c>
      <c r="G109" s="298" t="str">
        <f t="shared" si="5"/>
        <v>款</v>
      </c>
    </row>
    <row r="110" ht="36" customHeight="1" spans="1:7">
      <c r="A110" s="316" t="s">
        <v>2750</v>
      </c>
      <c r="B110" s="317" t="s">
        <v>2751</v>
      </c>
      <c r="C110" s="318"/>
      <c r="D110" s="318"/>
      <c r="E110" s="319" t="str">
        <f t="shared" si="3"/>
        <v/>
      </c>
      <c r="F110" s="314" t="str">
        <f t="shared" si="4"/>
        <v>否</v>
      </c>
      <c r="G110" s="298" t="str">
        <f t="shared" si="5"/>
        <v>项</v>
      </c>
    </row>
    <row r="111" ht="36" customHeight="1" spans="1:7">
      <c r="A111" s="316" t="s">
        <v>2752</v>
      </c>
      <c r="B111" s="317" t="s">
        <v>2753</v>
      </c>
      <c r="C111" s="318"/>
      <c r="D111" s="318"/>
      <c r="E111" s="319" t="str">
        <f t="shared" si="3"/>
        <v/>
      </c>
      <c r="F111" s="314" t="str">
        <f t="shared" si="4"/>
        <v>否</v>
      </c>
      <c r="G111" s="298" t="str">
        <f t="shared" si="5"/>
        <v>项</v>
      </c>
    </row>
    <row r="112" ht="36" customHeight="1" spans="1:7">
      <c r="A112" s="316" t="s">
        <v>2754</v>
      </c>
      <c r="B112" s="317" t="s">
        <v>2755</v>
      </c>
      <c r="C112" s="318"/>
      <c r="D112" s="318"/>
      <c r="E112" s="319" t="str">
        <f t="shared" si="3"/>
        <v/>
      </c>
      <c r="F112" s="314" t="str">
        <f t="shared" si="4"/>
        <v>否</v>
      </c>
      <c r="G112" s="298" t="str">
        <f t="shared" si="5"/>
        <v>项</v>
      </c>
    </row>
    <row r="113" ht="36" customHeight="1" spans="1:7">
      <c r="A113" s="316" t="s">
        <v>2756</v>
      </c>
      <c r="B113" s="315" t="s">
        <v>2757</v>
      </c>
      <c r="C113" s="320"/>
      <c r="D113" s="320"/>
      <c r="E113" s="321"/>
      <c r="F113" s="314" t="str">
        <f t="shared" si="4"/>
        <v>否</v>
      </c>
      <c r="G113" s="298" t="str">
        <f t="shared" si="5"/>
        <v>项</v>
      </c>
    </row>
    <row r="114" ht="36" customHeight="1" spans="1:7">
      <c r="A114" s="325">
        <v>21370</v>
      </c>
      <c r="B114" s="322" t="s">
        <v>2758</v>
      </c>
      <c r="C114" s="323">
        <f>SUM(C115:C116)</f>
        <v>0</v>
      </c>
      <c r="D114" s="323">
        <f>SUM(D115:D116)</f>
        <v>0</v>
      </c>
      <c r="E114" s="324" t="str">
        <f t="shared" si="3"/>
        <v/>
      </c>
      <c r="F114" s="314" t="str">
        <f t="shared" si="4"/>
        <v>否</v>
      </c>
      <c r="G114" s="298" t="str">
        <f t="shared" si="5"/>
        <v>款</v>
      </c>
    </row>
    <row r="115" ht="36" customHeight="1" spans="1:7">
      <c r="A115" s="326">
        <v>2137001</v>
      </c>
      <c r="B115" s="317" t="s">
        <v>2613</v>
      </c>
      <c r="C115" s="318"/>
      <c r="D115" s="318"/>
      <c r="E115" s="319" t="str">
        <f t="shared" si="3"/>
        <v/>
      </c>
      <c r="F115" s="314" t="str">
        <f t="shared" si="4"/>
        <v>否</v>
      </c>
      <c r="G115" s="298" t="str">
        <f t="shared" si="5"/>
        <v>项</v>
      </c>
    </row>
    <row r="116" ht="36" customHeight="1" spans="1:7">
      <c r="A116" s="326">
        <v>2137099</v>
      </c>
      <c r="B116" s="317" t="s">
        <v>2759</v>
      </c>
      <c r="C116" s="318"/>
      <c r="D116" s="318"/>
      <c r="E116" s="319" t="str">
        <f t="shared" si="3"/>
        <v/>
      </c>
      <c r="F116" s="314" t="str">
        <f t="shared" si="4"/>
        <v>否</v>
      </c>
      <c r="G116" s="298" t="str">
        <f t="shared" si="5"/>
        <v>项</v>
      </c>
    </row>
    <row r="117" ht="36" customHeight="1" spans="1:7">
      <c r="A117" s="325">
        <v>21371</v>
      </c>
      <c r="B117" s="322" t="s">
        <v>2760</v>
      </c>
      <c r="C117" s="323">
        <f>SUM(C118:C121)</f>
        <v>0</v>
      </c>
      <c r="D117" s="323">
        <f>SUM(D118:D121)</f>
        <v>0</v>
      </c>
      <c r="E117" s="324" t="str">
        <f t="shared" si="3"/>
        <v/>
      </c>
      <c r="F117" s="314" t="str">
        <f t="shared" si="4"/>
        <v>否</v>
      </c>
      <c r="G117" s="298" t="str">
        <f t="shared" si="5"/>
        <v>款</v>
      </c>
    </row>
    <row r="118" ht="36" customHeight="1" spans="1:7">
      <c r="A118" s="326">
        <v>2137101</v>
      </c>
      <c r="B118" s="317" t="s">
        <v>2751</v>
      </c>
      <c r="C118" s="318"/>
      <c r="D118" s="318"/>
      <c r="E118" s="319" t="str">
        <f t="shared" si="3"/>
        <v/>
      </c>
      <c r="F118" s="314" t="str">
        <f t="shared" si="4"/>
        <v>否</v>
      </c>
      <c r="G118" s="298" t="str">
        <f t="shared" si="5"/>
        <v>项</v>
      </c>
    </row>
    <row r="119" ht="36" customHeight="1" spans="1:7">
      <c r="A119" s="326">
        <v>2137102</v>
      </c>
      <c r="B119" s="317" t="s">
        <v>2761</v>
      </c>
      <c r="C119" s="318"/>
      <c r="D119" s="318"/>
      <c r="E119" s="319" t="str">
        <f t="shared" si="3"/>
        <v/>
      </c>
      <c r="F119" s="314" t="str">
        <f t="shared" si="4"/>
        <v>否</v>
      </c>
      <c r="G119" s="298" t="str">
        <f t="shared" si="5"/>
        <v>项</v>
      </c>
    </row>
    <row r="120" ht="36" customHeight="1" spans="1:7">
      <c r="A120" s="326">
        <v>2137103</v>
      </c>
      <c r="B120" s="317" t="s">
        <v>2755</v>
      </c>
      <c r="C120" s="318"/>
      <c r="D120" s="318"/>
      <c r="E120" s="319" t="str">
        <f t="shared" si="3"/>
        <v/>
      </c>
      <c r="F120" s="314" t="str">
        <f t="shared" si="4"/>
        <v>否</v>
      </c>
      <c r="G120" s="298" t="str">
        <f t="shared" si="5"/>
        <v>项</v>
      </c>
    </row>
    <row r="121" ht="36" customHeight="1" spans="1:7">
      <c r="A121" s="326">
        <v>2137199</v>
      </c>
      <c r="B121" s="317" t="s">
        <v>2762</v>
      </c>
      <c r="C121" s="318"/>
      <c r="D121" s="318"/>
      <c r="E121" s="319" t="str">
        <f t="shared" si="3"/>
        <v/>
      </c>
      <c r="F121" s="314" t="str">
        <f t="shared" si="4"/>
        <v>否</v>
      </c>
      <c r="G121" s="298" t="str">
        <f t="shared" si="5"/>
        <v>项</v>
      </c>
    </row>
    <row r="122" ht="36" customHeight="1" spans="1:7">
      <c r="A122" s="310" t="s">
        <v>103</v>
      </c>
      <c r="B122" s="311" t="s">
        <v>2763</v>
      </c>
      <c r="C122" s="312"/>
      <c r="D122" s="312"/>
      <c r="E122" s="313"/>
      <c r="F122" s="314" t="str">
        <f t="shared" si="4"/>
        <v>是</v>
      </c>
      <c r="G122" s="298" t="str">
        <f t="shared" si="5"/>
        <v>类</v>
      </c>
    </row>
    <row r="123" ht="36" customHeight="1" spans="1:7">
      <c r="A123" s="310" t="s">
        <v>2764</v>
      </c>
      <c r="B123" s="322" t="s">
        <v>2765</v>
      </c>
      <c r="C123" s="323">
        <f>SUM(C124:C127)</f>
        <v>0</v>
      </c>
      <c r="D123" s="323">
        <f>SUM(D124:D127)</f>
        <v>0</v>
      </c>
      <c r="E123" s="324" t="str">
        <f t="shared" si="3"/>
        <v/>
      </c>
      <c r="F123" s="314" t="str">
        <f t="shared" si="4"/>
        <v>否</v>
      </c>
      <c r="G123" s="298" t="str">
        <f t="shared" si="5"/>
        <v>款</v>
      </c>
    </row>
    <row r="124" ht="36" customHeight="1" spans="1:7">
      <c r="A124" s="316" t="s">
        <v>2766</v>
      </c>
      <c r="B124" s="317" t="s">
        <v>2767</v>
      </c>
      <c r="C124" s="318"/>
      <c r="D124" s="318"/>
      <c r="E124" s="319" t="str">
        <f t="shared" si="3"/>
        <v/>
      </c>
      <c r="F124" s="314" t="str">
        <f t="shared" si="4"/>
        <v>否</v>
      </c>
      <c r="G124" s="298" t="str">
        <f t="shared" si="5"/>
        <v>项</v>
      </c>
    </row>
    <row r="125" ht="36" customHeight="1" spans="1:7">
      <c r="A125" s="316" t="s">
        <v>2768</v>
      </c>
      <c r="B125" s="317" t="s">
        <v>2769</v>
      </c>
      <c r="C125" s="318"/>
      <c r="D125" s="318"/>
      <c r="E125" s="319" t="str">
        <f t="shared" si="3"/>
        <v/>
      </c>
      <c r="F125" s="314" t="str">
        <f t="shared" si="4"/>
        <v>否</v>
      </c>
      <c r="G125" s="298" t="str">
        <f t="shared" si="5"/>
        <v>项</v>
      </c>
    </row>
    <row r="126" ht="36" customHeight="1" spans="1:7">
      <c r="A126" s="316" t="s">
        <v>2770</v>
      </c>
      <c r="B126" s="317" t="s">
        <v>2771</v>
      </c>
      <c r="C126" s="318"/>
      <c r="D126" s="318"/>
      <c r="E126" s="319" t="str">
        <f t="shared" si="3"/>
        <v/>
      </c>
      <c r="F126" s="314" t="str">
        <f t="shared" si="4"/>
        <v>否</v>
      </c>
      <c r="G126" s="298" t="str">
        <f t="shared" si="5"/>
        <v>项</v>
      </c>
    </row>
    <row r="127" ht="36" customHeight="1" spans="1:7">
      <c r="A127" s="316" t="s">
        <v>2772</v>
      </c>
      <c r="B127" s="317" t="s">
        <v>2773</v>
      </c>
      <c r="C127" s="318"/>
      <c r="D127" s="318"/>
      <c r="E127" s="319" t="str">
        <f t="shared" si="3"/>
        <v/>
      </c>
      <c r="F127" s="314" t="str">
        <f t="shared" si="4"/>
        <v>否</v>
      </c>
      <c r="G127" s="298" t="str">
        <f t="shared" si="5"/>
        <v>项</v>
      </c>
    </row>
    <row r="128" ht="36" customHeight="1" spans="1:7">
      <c r="A128" s="310" t="s">
        <v>2774</v>
      </c>
      <c r="B128" s="311" t="s">
        <v>2775</v>
      </c>
      <c r="C128" s="312"/>
      <c r="D128" s="312"/>
      <c r="E128" s="313"/>
      <c r="F128" s="314" t="str">
        <f t="shared" si="4"/>
        <v>否</v>
      </c>
      <c r="G128" s="298" t="str">
        <f t="shared" si="5"/>
        <v>款</v>
      </c>
    </row>
    <row r="129" ht="36" customHeight="1" spans="1:7">
      <c r="A129" s="316" t="s">
        <v>2776</v>
      </c>
      <c r="B129" s="317" t="s">
        <v>2771</v>
      </c>
      <c r="C129" s="318"/>
      <c r="D129" s="318"/>
      <c r="E129" s="319" t="str">
        <f t="shared" si="3"/>
        <v/>
      </c>
      <c r="F129" s="314" t="str">
        <f t="shared" si="4"/>
        <v>否</v>
      </c>
      <c r="G129" s="298" t="str">
        <f t="shared" si="5"/>
        <v>项</v>
      </c>
    </row>
    <row r="130" ht="36" customHeight="1" spans="1:7">
      <c r="A130" s="316" t="s">
        <v>2777</v>
      </c>
      <c r="B130" s="317" t="s">
        <v>2778</v>
      </c>
      <c r="C130" s="318"/>
      <c r="D130" s="318"/>
      <c r="E130" s="319" t="str">
        <f t="shared" si="3"/>
        <v/>
      </c>
      <c r="F130" s="314" t="str">
        <f t="shared" si="4"/>
        <v>否</v>
      </c>
      <c r="G130" s="298" t="str">
        <f t="shared" si="5"/>
        <v>项</v>
      </c>
    </row>
    <row r="131" ht="36" customHeight="1" spans="1:7">
      <c r="A131" s="316" t="s">
        <v>2779</v>
      </c>
      <c r="B131" s="317" t="s">
        <v>2780</v>
      </c>
      <c r="C131" s="318"/>
      <c r="D131" s="318"/>
      <c r="E131" s="319" t="str">
        <f t="shared" si="3"/>
        <v/>
      </c>
      <c r="F131" s="314" t="str">
        <f t="shared" si="4"/>
        <v>否</v>
      </c>
      <c r="G131" s="298" t="str">
        <f t="shared" si="5"/>
        <v>项</v>
      </c>
    </row>
    <row r="132" ht="36" customHeight="1" spans="1:7">
      <c r="A132" s="316" t="s">
        <v>2781</v>
      </c>
      <c r="B132" s="315" t="s">
        <v>2782</v>
      </c>
      <c r="C132" s="320"/>
      <c r="D132" s="320"/>
      <c r="E132" s="321"/>
      <c r="F132" s="314" t="str">
        <f t="shared" ref="F132:F195" si="6">IF(LEN(A132)=3,"是",IF(B132&lt;&gt;"",IF(SUM(C132:D132)&lt;&gt;0,"是","否"),"是"))</f>
        <v>否</v>
      </c>
      <c r="G132" s="298" t="str">
        <f t="shared" ref="G132:G195" si="7">IF(LEN(A132)=3,"类",IF(LEN(A132)=5,"款","项"))</f>
        <v>项</v>
      </c>
    </row>
    <row r="133" ht="36" customHeight="1" spans="1:7">
      <c r="A133" s="310" t="s">
        <v>2783</v>
      </c>
      <c r="B133" s="311" t="s">
        <v>2784</v>
      </c>
      <c r="C133" s="312"/>
      <c r="D133" s="312"/>
      <c r="E133" s="313"/>
      <c r="F133" s="314" t="str">
        <f t="shared" si="6"/>
        <v>否</v>
      </c>
      <c r="G133" s="298" t="str">
        <f t="shared" si="7"/>
        <v>款</v>
      </c>
    </row>
    <row r="134" ht="36" customHeight="1" spans="1:7">
      <c r="A134" s="316" t="s">
        <v>2785</v>
      </c>
      <c r="B134" s="317" t="s">
        <v>2786</v>
      </c>
      <c r="C134" s="318"/>
      <c r="D134" s="318"/>
      <c r="E134" s="319" t="str">
        <f t="shared" ref="E134:E193" si="8">IF(C134&gt;0,D134/C134-1,IF(C134&lt;0,-(D134/C134-1),""))</f>
        <v/>
      </c>
      <c r="F134" s="314" t="str">
        <f t="shared" si="6"/>
        <v>否</v>
      </c>
      <c r="G134" s="298" t="str">
        <f t="shared" si="7"/>
        <v>项</v>
      </c>
    </row>
    <row r="135" ht="36" customHeight="1" spans="1:7">
      <c r="A135" s="316" t="s">
        <v>2787</v>
      </c>
      <c r="B135" s="315" t="s">
        <v>2788</v>
      </c>
      <c r="C135" s="320"/>
      <c r="D135" s="320"/>
      <c r="E135" s="321"/>
      <c r="F135" s="314" t="str">
        <f t="shared" si="6"/>
        <v>否</v>
      </c>
      <c r="G135" s="298" t="str">
        <f t="shared" si="7"/>
        <v>项</v>
      </c>
    </row>
    <row r="136" ht="36" customHeight="1" spans="1:7">
      <c r="A136" s="316" t="s">
        <v>2789</v>
      </c>
      <c r="B136" s="315" t="s">
        <v>2790</v>
      </c>
      <c r="C136" s="320"/>
      <c r="D136" s="320"/>
      <c r="E136" s="321"/>
      <c r="F136" s="314" t="str">
        <f t="shared" si="6"/>
        <v>否</v>
      </c>
      <c r="G136" s="298" t="str">
        <f t="shared" si="7"/>
        <v>项</v>
      </c>
    </row>
    <row r="137" ht="36" customHeight="1" spans="1:7">
      <c r="A137" s="316" t="s">
        <v>2791</v>
      </c>
      <c r="B137" s="317" t="s">
        <v>2792</v>
      </c>
      <c r="C137" s="318"/>
      <c r="D137" s="318"/>
      <c r="E137" s="319" t="str">
        <f t="shared" si="8"/>
        <v/>
      </c>
      <c r="F137" s="314" t="str">
        <f t="shared" si="6"/>
        <v>否</v>
      </c>
      <c r="G137" s="298" t="str">
        <f t="shared" si="7"/>
        <v>项</v>
      </c>
    </row>
    <row r="138" ht="36" customHeight="1" spans="1:7">
      <c r="A138" s="310" t="s">
        <v>2793</v>
      </c>
      <c r="B138" s="322" t="s">
        <v>2794</v>
      </c>
      <c r="C138" s="323">
        <f>SUM(C139:C146)</f>
        <v>0</v>
      </c>
      <c r="D138" s="323">
        <f>SUM(D139:D146)</f>
        <v>0</v>
      </c>
      <c r="E138" s="324" t="str">
        <f t="shared" si="8"/>
        <v/>
      </c>
      <c r="F138" s="314" t="str">
        <f t="shared" si="6"/>
        <v>否</v>
      </c>
      <c r="G138" s="298" t="str">
        <f t="shared" si="7"/>
        <v>款</v>
      </c>
    </row>
    <row r="139" ht="36" customHeight="1" spans="1:7">
      <c r="A139" s="316" t="s">
        <v>2795</v>
      </c>
      <c r="B139" s="317" t="s">
        <v>2796</v>
      </c>
      <c r="C139" s="318"/>
      <c r="D139" s="318"/>
      <c r="E139" s="319" t="str">
        <f t="shared" si="8"/>
        <v/>
      </c>
      <c r="F139" s="314" t="str">
        <f t="shared" si="6"/>
        <v>否</v>
      </c>
      <c r="G139" s="298" t="str">
        <f t="shared" si="7"/>
        <v>项</v>
      </c>
    </row>
    <row r="140" ht="36" customHeight="1" spans="1:7">
      <c r="A140" s="316" t="s">
        <v>2797</v>
      </c>
      <c r="B140" s="317" t="s">
        <v>2798</v>
      </c>
      <c r="C140" s="318"/>
      <c r="D140" s="318"/>
      <c r="E140" s="319" t="str">
        <f t="shared" si="8"/>
        <v/>
      </c>
      <c r="F140" s="314" t="str">
        <f t="shared" si="6"/>
        <v>否</v>
      </c>
      <c r="G140" s="298" t="str">
        <f t="shared" si="7"/>
        <v>项</v>
      </c>
    </row>
    <row r="141" ht="36" customHeight="1" spans="1:7">
      <c r="A141" s="316" t="s">
        <v>2799</v>
      </c>
      <c r="B141" s="317" t="s">
        <v>2800</v>
      </c>
      <c r="C141" s="318"/>
      <c r="D141" s="318"/>
      <c r="E141" s="319" t="str">
        <f t="shared" si="8"/>
        <v/>
      </c>
      <c r="F141" s="314" t="str">
        <f t="shared" si="6"/>
        <v>否</v>
      </c>
      <c r="G141" s="298" t="str">
        <f t="shared" si="7"/>
        <v>项</v>
      </c>
    </row>
    <row r="142" ht="36" customHeight="1" spans="1:7">
      <c r="A142" s="316" t="s">
        <v>2801</v>
      </c>
      <c r="B142" s="317" t="s">
        <v>2802</v>
      </c>
      <c r="C142" s="318"/>
      <c r="D142" s="318"/>
      <c r="E142" s="319" t="str">
        <f t="shared" si="8"/>
        <v/>
      </c>
      <c r="F142" s="314" t="str">
        <f t="shared" si="6"/>
        <v>否</v>
      </c>
      <c r="G142" s="298" t="str">
        <f t="shared" si="7"/>
        <v>项</v>
      </c>
    </row>
    <row r="143" ht="36" customHeight="1" spans="1:7">
      <c r="A143" s="316" t="s">
        <v>2803</v>
      </c>
      <c r="B143" s="317" t="s">
        <v>2804</v>
      </c>
      <c r="C143" s="318"/>
      <c r="D143" s="318"/>
      <c r="E143" s="319" t="str">
        <f t="shared" si="8"/>
        <v/>
      </c>
      <c r="F143" s="314" t="str">
        <f t="shared" si="6"/>
        <v>否</v>
      </c>
      <c r="G143" s="298" t="str">
        <f t="shared" si="7"/>
        <v>项</v>
      </c>
    </row>
    <row r="144" ht="36" customHeight="1" spans="1:7">
      <c r="A144" s="316" t="s">
        <v>2805</v>
      </c>
      <c r="B144" s="317" t="s">
        <v>2806</v>
      </c>
      <c r="C144" s="318"/>
      <c r="D144" s="318"/>
      <c r="E144" s="319" t="str">
        <f t="shared" si="8"/>
        <v/>
      </c>
      <c r="F144" s="314" t="str">
        <f t="shared" si="6"/>
        <v>否</v>
      </c>
      <c r="G144" s="298" t="str">
        <f t="shared" si="7"/>
        <v>项</v>
      </c>
    </row>
    <row r="145" ht="36" customHeight="1" spans="1:7">
      <c r="A145" s="316" t="s">
        <v>2807</v>
      </c>
      <c r="B145" s="317" t="s">
        <v>2808</v>
      </c>
      <c r="C145" s="318"/>
      <c r="D145" s="318"/>
      <c r="E145" s="319" t="str">
        <f t="shared" si="8"/>
        <v/>
      </c>
      <c r="F145" s="314" t="str">
        <f t="shared" si="6"/>
        <v>否</v>
      </c>
      <c r="G145" s="298" t="str">
        <f t="shared" si="7"/>
        <v>项</v>
      </c>
    </row>
    <row r="146" ht="36" customHeight="1" spans="1:7">
      <c r="A146" s="316" t="s">
        <v>2809</v>
      </c>
      <c r="B146" s="317" t="s">
        <v>2810</v>
      </c>
      <c r="C146" s="318"/>
      <c r="D146" s="318"/>
      <c r="E146" s="319" t="str">
        <f t="shared" si="8"/>
        <v/>
      </c>
      <c r="F146" s="314" t="str">
        <f t="shared" si="6"/>
        <v>否</v>
      </c>
      <c r="G146" s="298" t="str">
        <f t="shared" si="7"/>
        <v>项</v>
      </c>
    </row>
    <row r="147" ht="36" customHeight="1" spans="1:7">
      <c r="A147" s="310" t="s">
        <v>2811</v>
      </c>
      <c r="B147" s="322" t="s">
        <v>2812</v>
      </c>
      <c r="C147" s="323">
        <f>SUM(C148:C153)</f>
        <v>0</v>
      </c>
      <c r="D147" s="323">
        <f>SUM(D148:D153)</f>
        <v>0</v>
      </c>
      <c r="E147" s="324" t="str">
        <f t="shared" si="8"/>
        <v/>
      </c>
      <c r="F147" s="314" t="str">
        <f t="shared" si="6"/>
        <v>否</v>
      </c>
      <c r="G147" s="298" t="str">
        <f t="shared" si="7"/>
        <v>款</v>
      </c>
    </row>
    <row r="148" ht="36" customHeight="1" spans="1:7">
      <c r="A148" s="316" t="s">
        <v>2813</v>
      </c>
      <c r="B148" s="317" t="s">
        <v>2814</v>
      </c>
      <c r="C148" s="318"/>
      <c r="D148" s="318"/>
      <c r="E148" s="319" t="str">
        <f t="shared" si="8"/>
        <v/>
      </c>
      <c r="F148" s="314" t="str">
        <f t="shared" si="6"/>
        <v>否</v>
      </c>
      <c r="G148" s="298" t="str">
        <f t="shared" si="7"/>
        <v>项</v>
      </c>
    </row>
    <row r="149" ht="36" customHeight="1" spans="1:7">
      <c r="A149" s="316" t="s">
        <v>2815</v>
      </c>
      <c r="B149" s="317" t="s">
        <v>2816</v>
      </c>
      <c r="C149" s="318"/>
      <c r="D149" s="318"/>
      <c r="E149" s="319" t="str">
        <f t="shared" si="8"/>
        <v/>
      </c>
      <c r="F149" s="314" t="str">
        <f t="shared" si="6"/>
        <v>否</v>
      </c>
      <c r="G149" s="298" t="str">
        <f t="shared" si="7"/>
        <v>项</v>
      </c>
    </row>
    <row r="150" ht="36" customHeight="1" spans="1:7">
      <c r="A150" s="316" t="s">
        <v>2817</v>
      </c>
      <c r="B150" s="317" t="s">
        <v>2818</v>
      </c>
      <c r="C150" s="318"/>
      <c r="D150" s="318"/>
      <c r="E150" s="319" t="str">
        <f t="shared" si="8"/>
        <v/>
      </c>
      <c r="F150" s="314" t="str">
        <f t="shared" si="6"/>
        <v>否</v>
      </c>
      <c r="G150" s="298" t="str">
        <f t="shared" si="7"/>
        <v>项</v>
      </c>
    </row>
    <row r="151" ht="36" customHeight="1" spans="1:7">
      <c r="A151" s="316" t="s">
        <v>2819</v>
      </c>
      <c r="B151" s="317" t="s">
        <v>2820</v>
      </c>
      <c r="C151" s="318"/>
      <c r="D151" s="318"/>
      <c r="E151" s="319" t="str">
        <f t="shared" si="8"/>
        <v/>
      </c>
      <c r="F151" s="314" t="str">
        <f t="shared" si="6"/>
        <v>否</v>
      </c>
      <c r="G151" s="298" t="str">
        <f t="shared" si="7"/>
        <v>项</v>
      </c>
    </row>
    <row r="152" ht="36" customHeight="1" spans="1:7">
      <c r="A152" s="316" t="s">
        <v>2821</v>
      </c>
      <c r="B152" s="317" t="s">
        <v>2822</v>
      </c>
      <c r="C152" s="318"/>
      <c r="D152" s="318"/>
      <c r="E152" s="319" t="str">
        <f t="shared" si="8"/>
        <v/>
      </c>
      <c r="F152" s="314" t="str">
        <f t="shared" si="6"/>
        <v>否</v>
      </c>
      <c r="G152" s="298" t="str">
        <f t="shared" si="7"/>
        <v>项</v>
      </c>
    </row>
    <row r="153" ht="36" customHeight="1" spans="1:7">
      <c r="A153" s="316" t="s">
        <v>2823</v>
      </c>
      <c r="B153" s="317" t="s">
        <v>2824</v>
      </c>
      <c r="C153" s="318"/>
      <c r="D153" s="318"/>
      <c r="E153" s="319" t="str">
        <f t="shared" si="8"/>
        <v/>
      </c>
      <c r="F153" s="314" t="str">
        <f t="shared" si="6"/>
        <v>否</v>
      </c>
      <c r="G153" s="298" t="str">
        <f t="shared" si="7"/>
        <v>项</v>
      </c>
    </row>
    <row r="154" ht="36" customHeight="1" spans="1:7">
      <c r="A154" s="310" t="s">
        <v>2825</v>
      </c>
      <c r="B154" s="311" t="s">
        <v>2826</v>
      </c>
      <c r="C154" s="312"/>
      <c r="D154" s="312"/>
      <c r="E154" s="313"/>
      <c r="F154" s="314" t="str">
        <f t="shared" si="6"/>
        <v>否</v>
      </c>
      <c r="G154" s="298" t="str">
        <f t="shared" si="7"/>
        <v>款</v>
      </c>
    </row>
    <row r="155" ht="36" customHeight="1" spans="1:7">
      <c r="A155" s="316" t="s">
        <v>2827</v>
      </c>
      <c r="B155" s="315" t="s">
        <v>2828</v>
      </c>
      <c r="C155" s="320"/>
      <c r="D155" s="320"/>
      <c r="E155" s="321"/>
      <c r="F155" s="314" t="str">
        <f t="shared" si="6"/>
        <v>否</v>
      </c>
      <c r="G155" s="298" t="str">
        <f t="shared" si="7"/>
        <v>项</v>
      </c>
    </row>
    <row r="156" ht="36" customHeight="1" spans="1:7">
      <c r="A156" s="316" t="s">
        <v>2829</v>
      </c>
      <c r="B156" s="317" t="s">
        <v>2830</v>
      </c>
      <c r="C156" s="318"/>
      <c r="D156" s="318"/>
      <c r="E156" s="319" t="str">
        <f t="shared" si="8"/>
        <v/>
      </c>
      <c r="F156" s="314" t="str">
        <f t="shared" si="6"/>
        <v>否</v>
      </c>
      <c r="G156" s="298" t="str">
        <f t="shared" si="7"/>
        <v>项</v>
      </c>
    </row>
    <row r="157" ht="36" customHeight="1" spans="1:7">
      <c r="A157" s="316" t="s">
        <v>2831</v>
      </c>
      <c r="B157" s="315" t="s">
        <v>2832</v>
      </c>
      <c r="C157" s="320"/>
      <c r="D157" s="320"/>
      <c r="E157" s="321"/>
      <c r="F157" s="314" t="str">
        <f t="shared" si="6"/>
        <v>否</v>
      </c>
      <c r="G157" s="298" t="str">
        <f t="shared" si="7"/>
        <v>项</v>
      </c>
    </row>
    <row r="158" ht="36" customHeight="1" spans="1:7">
      <c r="A158" s="316" t="s">
        <v>2833</v>
      </c>
      <c r="B158" s="315" t="s">
        <v>2834</v>
      </c>
      <c r="C158" s="320"/>
      <c r="D158" s="320"/>
      <c r="E158" s="321"/>
      <c r="F158" s="314" t="str">
        <f t="shared" si="6"/>
        <v>否</v>
      </c>
      <c r="G158" s="298" t="str">
        <f t="shared" si="7"/>
        <v>项</v>
      </c>
    </row>
    <row r="159" ht="36" customHeight="1" spans="1:7">
      <c r="A159" s="316" t="s">
        <v>2835</v>
      </c>
      <c r="B159" s="317" t="s">
        <v>2836</v>
      </c>
      <c r="C159" s="318"/>
      <c r="D159" s="318"/>
      <c r="E159" s="319" t="str">
        <f t="shared" si="8"/>
        <v/>
      </c>
      <c r="F159" s="314" t="str">
        <f t="shared" si="6"/>
        <v>否</v>
      </c>
      <c r="G159" s="298" t="str">
        <f t="shared" si="7"/>
        <v>项</v>
      </c>
    </row>
    <row r="160" ht="36" customHeight="1" spans="1:7">
      <c r="A160" s="316" t="s">
        <v>2837</v>
      </c>
      <c r="B160" s="317" t="s">
        <v>2838</v>
      </c>
      <c r="C160" s="318"/>
      <c r="D160" s="318"/>
      <c r="E160" s="319" t="str">
        <f t="shared" si="8"/>
        <v/>
      </c>
      <c r="F160" s="314" t="str">
        <f t="shared" si="6"/>
        <v>否</v>
      </c>
      <c r="G160" s="298" t="str">
        <f t="shared" si="7"/>
        <v>项</v>
      </c>
    </row>
    <row r="161" ht="36" customHeight="1" spans="1:7">
      <c r="A161" s="316" t="s">
        <v>2839</v>
      </c>
      <c r="B161" s="317" t="s">
        <v>2840</v>
      </c>
      <c r="C161" s="318"/>
      <c r="D161" s="318"/>
      <c r="E161" s="319" t="str">
        <f t="shared" si="8"/>
        <v/>
      </c>
      <c r="F161" s="314" t="str">
        <f t="shared" si="6"/>
        <v>否</v>
      </c>
      <c r="G161" s="298" t="str">
        <f t="shared" si="7"/>
        <v>项</v>
      </c>
    </row>
    <row r="162" ht="36" customHeight="1" spans="1:7">
      <c r="A162" s="316" t="s">
        <v>2841</v>
      </c>
      <c r="B162" s="317" t="s">
        <v>2842</v>
      </c>
      <c r="C162" s="318"/>
      <c r="D162" s="318"/>
      <c r="E162" s="319" t="str">
        <f t="shared" si="8"/>
        <v/>
      </c>
      <c r="F162" s="314" t="str">
        <f t="shared" si="6"/>
        <v>否</v>
      </c>
      <c r="G162" s="298" t="str">
        <f t="shared" si="7"/>
        <v>项</v>
      </c>
    </row>
    <row r="163" ht="36" customHeight="1" spans="1:7">
      <c r="A163" s="310" t="s">
        <v>2843</v>
      </c>
      <c r="B163" s="322" t="s">
        <v>2844</v>
      </c>
      <c r="C163" s="323">
        <f>SUM(C164:C165)</f>
        <v>0</v>
      </c>
      <c r="D163" s="323">
        <f>SUM(D164:D165)</f>
        <v>0</v>
      </c>
      <c r="E163" s="324" t="str">
        <f t="shared" si="8"/>
        <v/>
      </c>
      <c r="F163" s="314" t="str">
        <f t="shared" si="6"/>
        <v>否</v>
      </c>
      <c r="G163" s="298" t="str">
        <f t="shared" si="7"/>
        <v>款</v>
      </c>
    </row>
    <row r="164" ht="36" customHeight="1" spans="1:7">
      <c r="A164" s="316" t="s">
        <v>2845</v>
      </c>
      <c r="B164" s="317" t="s">
        <v>2767</v>
      </c>
      <c r="C164" s="318"/>
      <c r="D164" s="318"/>
      <c r="E164" s="319" t="str">
        <f t="shared" si="8"/>
        <v/>
      </c>
      <c r="F164" s="314" t="str">
        <f t="shared" si="6"/>
        <v>否</v>
      </c>
      <c r="G164" s="298" t="str">
        <f t="shared" si="7"/>
        <v>项</v>
      </c>
    </row>
    <row r="165" ht="36" customHeight="1" spans="1:7">
      <c r="A165" s="316" t="s">
        <v>2846</v>
      </c>
      <c r="B165" s="317" t="s">
        <v>2847</v>
      </c>
      <c r="C165" s="318"/>
      <c r="D165" s="318"/>
      <c r="E165" s="319" t="str">
        <f t="shared" si="8"/>
        <v/>
      </c>
      <c r="F165" s="314" t="str">
        <f t="shared" si="6"/>
        <v>否</v>
      </c>
      <c r="G165" s="298" t="str">
        <f t="shared" si="7"/>
        <v>项</v>
      </c>
    </row>
    <row r="166" ht="36" customHeight="1" spans="1:7">
      <c r="A166" s="310" t="s">
        <v>2848</v>
      </c>
      <c r="B166" s="322" t="s">
        <v>2849</v>
      </c>
      <c r="C166" s="323">
        <f>SUM(C167:C168)</f>
        <v>0</v>
      </c>
      <c r="D166" s="323">
        <f>SUM(D167:D168)</f>
        <v>0</v>
      </c>
      <c r="E166" s="324" t="str">
        <f t="shared" si="8"/>
        <v/>
      </c>
      <c r="F166" s="314" t="str">
        <f t="shared" si="6"/>
        <v>否</v>
      </c>
      <c r="G166" s="298" t="str">
        <f t="shared" si="7"/>
        <v>款</v>
      </c>
    </row>
    <row r="167" ht="36" customHeight="1" spans="1:7">
      <c r="A167" s="316" t="s">
        <v>2850</v>
      </c>
      <c r="B167" s="317" t="s">
        <v>2767</v>
      </c>
      <c r="C167" s="318"/>
      <c r="D167" s="318"/>
      <c r="E167" s="319" t="str">
        <f t="shared" si="8"/>
        <v/>
      </c>
      <c r="F167" s="314" t="str">
        <f t="shared" si="6"/>
        <v>否</v>
      </c>
      <c r="G167" s="298" t="str">
        <f t="shared" si="7"/>
        <v>项</v>
      </c>
    </row>
    <row r="168" ht="36" customHeight="1" spans="1:7">
      <c r="A168" s="316" t="s">
        <v>2851</v>
      </c>
      <c r="B168" s="317" t="s">
        <v>2852</v>
      </c>
      <c r="C168" s="318"/>
      <c r="D168" s="318"/>
      <c r="E168" s="319" t="str">
        <f t="shared" si="8"/>
        <v/>
      </c>
      <c r="F168" s="314" t="str">
        <f t="shared" si="6"/>
        <v>否</v>
      </c>
      <c r="G168" s="298" t="str">
        <f t="shared" si="7"/>
        <v>项</v>
      </c>
    </row>
    <row r="169" ht="36" customHeight="1" spans="1:7">
      <c r="A169" s="310" t="s">
        <v>2853</v>
      </c>
      <c r="B169" s="322" t="s">
        <v>2854</v>
      </c>
      <c r="C169" s="323"/>
      <c r="D169" s="323"/>
      <c r="E169" s="324" t="str">
        <f t="shared" si="8"/>
        <v/>
      </c>
      <c r="F169" s="314" t="str">
        <f t="shared" si="6"/>
        <v>否</v>
      </c>
      <c r="G169" s="298" t="str">
        <f t="shared" si="7"/>
        <v>款</v>
      </c>
    </row>
    <row r="170" ht="36" customHeight="1" spans="1:7">
      <c r="A170" s="310" t="s">
        <v>2855</v>
      </c>
      <c r="B170" s="322" t="s">
        <v>2856</v>
      </c>
      <c r="C170" s="323">
        <f>SUM(C171:C173)</f>
        <v>0</v>
      </c>
      <c r="D170" s="323">
        <f>SUM(D171:D173)</f>
        <v>0</v>
      </c>
      <c r="E170" s="324" t="str">
        <f t="shared" si="8"/>
        <v/>
      </c>
      <c r="F170" s="314" t="str">
        <f t="shared" si="6"/>
        <v>否</v>
      </c>
      <c r="G170" s="298" t="str">
        <f t="shared" si="7"/>
        <v>款</v>
      </c>
    </row>
    <row r="171" ht="36" customHeight="1" spans="1:7">
      <c r="A171" s="316" t="s">
        <v>2857</v>
      </c>
      <c r="B171" s="317" t="s">
        <v>2786</v>
      </c>
      <c r="C171" s="318"/>
      <c r="D171" s="318"/>
      <c r="E171" s="319" t="str">
        <f t="shared" si="8"/>
        <v/>
      </c>
      <c r="F171" s="314" t="str">
        <f t="shared" si="6"/>
        <v>否</v>
      </c>
      <c r="G171" s="298" t="str">
        <f t="shared" si="7"/>
        <v>项</v>
      </c>
    </row>
    <row r="172" ht="36" customHeight="1" spans="1:7">
      <c r="A172" s="316" t="s">
        <v>2858</v>
      </c>
      <c r="B172" s="317" t="s">
        <v>2790</v>
      </c>
      <c r="C172" s="318"/>
      <c r="D172" s="318"/>
      <c r="E172" s="319" t="str">
        <f t="shared" si="8"/>
        <v/>
      </c>
      <c r="F172" s="314" t="str">
        <f t="shared" si="6"/>
        <v>否</v>
      </c>
      <c r="G172" s="298" t="str">
        <f t="shared" si="7"/>
        <v>项</v>
      </c>
    </row>
    <row r="173" ht="36" customHeight="1" spans="1:7">
      <c r="A173" s="316" t="s">
        <v>2859</v>
      </c>
      <c r="B173" s="317" t="s">
        <v>2860</v>
      </c>
      <c r="C173" s="318"/>
      <c r="D173" s="318"/>
      <c r="E173" s="319" t="str">
        <f t="shared" si="8"/>
        <v/>
      </c>
      <c r="F173" s="314" t="str">
        <f t="shared" si="6"/>
        <v>否</v>
      </c>
      <c r="G173" s="298" t="str">
        <f t="shared" si="7"/>
        <v>项</v>
      </c>
    </row>
    <row r="174" ht="36" customHeight="1" spans="1:7">
      <c r="A174" s="310" t="s">
        <v>106</v>
      </c>
      <c r="B174" s="311" t="s">
        <v>2861</v>
      </c>
      <c r="C174" s="312"/>
      <c r="D174" s="312"/>
      <c r="E174" s="313"/>
      <c r="F174" s="314" t="str">
        <f t="shared" si="6"/>
        <v>是</v>
      </c>
      <c r="G174" s="298" t="str">
        <f t="shared" si="7"/>
        <v>类</v>
      </c>
    </row>
    <row r="175" ht="36" customHeight="1" spans="1:7">
      <c r="A175" s="310" t="s">
        <v>2862</v>
      </c>
      <c r="B175" s="311" t="s">
        <v>2863</v>
      </c>
      <c r="C175" s="312"/>
      <c r="D175" s="312"/>
      <c r="E175" s="313"/>
      <c r="F175" s="314" t="str">
        <f t="shared" si="6"/>
        <v>否</v>
      </c>
      <c r="G175" s="298" t="str">
        <f t="shared" si="7"/>
        <v>款</v>
      </c>
    </row>
    <row r="176" ht="36" customHeight="1" spans="1:7">
      <c r="A176" s="316" t="s">
        <v>2864</v>
      </c>
      <c r="B176" s="315" t="s">
        <v>2865</v>
      </c>
      <c r="C176" s="320"/>
      <c r="D176" s="320"/>
      <c r="E176" s="321"/>
      <c r="F176" s="314" t="str">
        <f t="shared" si="6"/>
        <v>否</v>
      </c>
      <c r="G176" s="298" t="str">
        <f t="shared" si="7"/>
        <v>项</v>
      </c>
    </row>
    <row r="177" ht="36" customHeight="1" spans="1:7">
      <c r="A177" s="316" t="s">
        <v>2866</v>
      </c>
      <c r="B177" s="317" t="s">
        <v>2867</v>
      </c>
      <c r="C177" s="318"/>
      <c r="D177" s="318"/>
      <c r="E177" s="319" t="str">
        <f t="shared" si="8"/>
        <v/>
      </c>
      <c r="F177" s="314" t="str">
        <f t="shared" si="6"/>
        <v>否</v>
      </c>
      <c r="G177" s="298" t="str">
        <f t="shared" si="7"/>
        <v>项</v>
      </c>
    </row>
    <row r="178" ht="36" customHeight="1" spans="1:7">
      <c r="A178" s="310" t="s">
        <v>138</v>
      </c>
      <c r="B178" s="311" t="s">
        <v>2868</v>
      </c>
      <c r="C178" s="312">
        <f>SUM(C179,C183,C192)</f>
        <v>515</v>
      </c>
      <c r="D178" s="312">
        <f>SUM(D179,D183,D192)</f>
        <v>1707</v>
      </c>
      <c r="E178" s="313"/>
      <c r="F178" s="314" t="str">
        <f t="shared" si="6"/>
        <v>是</v>
      </c>
      <c r="G178" s="298" t="str">
        <f t="shared" si="7"/>
        <v>类</v>
      </c>
    </row>
    <row r="179" ht="36" customHeight="1" spans="1:7">
      <c r="A179" s="310" t="s">
        <v>2869</v>
      </c>
      <c r="B179" s="311" t="s">
        <v>2870</v>
      </c>
      <c r="C179" s="312"/>
      <c r="D179" s="312"/>
      <c r="E179" s="313"/>
      <c r="F179" s="314" t="str">
        <f t="shared" si="6"/>
        <v>否</v>
      </c>
      <c r="G179" s="298" t="str">
        <f t="shared" si="7"/>
        <v>款</v>
      </c>
    </row>
    <row r="180" ht="36" customHeight="1" spans="1:7">
      <c r="A180" s="316" t="s">
        <v>2871</v>
      </c>
      <c r="B180" s="315" t="s">
        <v>2872</v>
      </c>
      <c r="C180" s="320"/>
      <c r="D180" s="320"/>
      <c r="E180" s="321"/>
      <c r="F180" s="314" t="str">
        <f t="shared" si="6"/>
        <v>否</v>
      </c>
      <c r="G180" s="298" t="str">
        <f t="shared" si="7"/>
        <v>项</v>
      </c>
    </row>
    <row r="181" ht="36" customHeight="1" spans="1:7">
      <c r="A181" s="316" t="s">
        <v>2873</v>
      </c>
      <c r="B181" s="315" t="s">
        <v>2874</v>
      </c>
      <c r="C181" s="320"/>
      <c r="D181" s="320"/>
      <c r="E181" s="321"/>
      <c r="F181" s="314" t="str">
        <f t="shared" si="6"/>
        <v>否</v>
      </c>
      <c r="G181" s="298" t="str">
        <f t="shared" si="7"/>
        <v>项</v>
      </c>
    </row>
    <row r="182" ht="36" customHeight="1" spans="1:7">
      <c r="A182" s="316" t="s">
        <v>2875</v>
      </c>
      <c r="B182" s="317" t="s">
        <v>2876</v>
      </c>
      <c r="C182" s="318"/>
      <c r="D182" s="318"/>
      <c r="E182" s="319" t="str">
        <f t="shared" si="8"/>
        <v/>
      </c>
      <c r="F182" s="314" t="str">
        <f t="shared" si="6"/>
        <v>否</v>
      </c>
      <c r="G182" s="298" t="str">
        <f t="shared" si="7"/>
        <v>项</v>
      </c>
    </row>
    <row r="183" ht="36" customHeight="1" spans="1:7">
      <c r="A183" s="310" t="s">
        <v>2877</v>
      </c>
      <c r="B183" s="311" t="s">
        <v>2878</v>
      </c>
      <c r="C183" s="312">
        <f>SUM(C184:C191)</f>
        <v>20</v>
      </c>
      <c r="D183" s="312">
        <f>SUM(D184:D191)</f>
        <v>5</v>
      </c>
      <c r="E183" s="313"/>
      <c r="F183" s="314" t="str">
        <f t="shared" si="6"/>
        <v>是</v>
      </c>
      <c r="G183" s="298" t="str">
        <f t="shared" si="7"/>
        <v>款</v>
      </c>
    </row>
    <row r="184" ht="36" customHeight="1" spans="1:7">
      <c r="A184" s="316" t="s">
        <v>2879</v>
      </c>
      <c r="B184" s="317" t="s">
        <v>2880</v>
      </c>
      <c r="C184" s="318"/>
      <c r="D184" s="318"/>
      <c r="E184" s="319" t="str">
        <f t="shared" si="8"/>
        <v/>
      </c>
      <c r="F184" s="314" t="str">
        <f t="shared" si="6"/>
        <v>否</v>
      </c>
      <c r="G184" s="298" t="str">
        <f t="shared" si="7"/>
        <v>项</v>
      </c>
    </row>
    <row r="185" ht="36" customHeight="1" spans="1:7">
      <c r="A185" s="316" t="s">
        <v>2881</v>
      </c>
      <c r="B185" s="317" t="s">
        <v>2882</v>
      </c>
      <c r="C185" s="318"/>
      <c r="D185" s="318"/>
      <c r="E185" s="319" t="str">
        <f t="shared" si="8"/>
        <v/>
      </c>
      <c r="F185" s="314" t="str">
        <f t="shared" si="6"/>
        <v>否</v>
      </c>
      <c r="G185" s="298" t="str">
        <f t="shared" si="7"/>
        <v>项</v>
      </c>
    </row>
    <row r="186" ht="36" customHeight="1" spans="1:7">
      <c r="A186" s="316" t="s">
        <v>2883</v>
      </c>
      <c r="B186" s="315" t="s">
        <v>2884</v>
      </c>
      <c r="C186" s="320">
        <v>20</v>
      </c>
      <c r="D186" s="320">
        <v>5</v>
      </c>
      <c r="E186" s="321"/>
      <c r="F186" s="314" t="str">
        <f t="shared" si="6"/>
        <v>是</v>
      </c>
      <c r="G186" s="298" t="str">
        <f t="shared" si="7"/>
        <v>项</v>
      </c>
    </row>
    <row r="187" ht="36" customHeight="1" spans="1:7">
      <c r="A187" s="316" t="s">
        <v>2885</v>
      </c>
      <c r="B187" s="315" t="s">
        <v>2886</v>
      </c>
      <c r="C187" s="320"/>
      <c r="D187" s="320"/>
      <c r="E187" s="321"/>
      <c r="F187" s="314" t="str">
        <f t="shared" si="6"/>
        <v>否</v>
      </c>
      <c r="G187" s="298" t="str">
        <f t="shared" si="7"/>
        <v>项</v>
      </c>
    </row>
    <row r="188" ht="36" customHeight="1" spans="1:7">
      <c r="A188" s="316" t="s">
        <v>2887</v>
      </c>
      <c r="B188" s="317" t="s">
        <v>2888</v>
      </c>
      <c r="C188" s="318"/>
      <c r="D188" s="318"/>
      <c r="E188" s="319" t="str">
        <f t="shared" si="8"/>
        <v/>
      </c>
      <c r="F188" s="314" t="str">
        <f t="shared" si="6"/>
        <v>否</v>
      </c>
      <c r="G188" s="298" t="str">
        <f t="shared" si="7"/>
        <v>项</v>
      </c>
    </row>
    <row r="189" ht="36" customHeight="1" spans="1:7">
      <c r="A189" s="316" t="s">
        <v>2889</v>
      </c>
      <c r="B189" s="317" t="s">
        <v>2890</v>
      </c>
      <c r="C189" s="318"/>
      <c r="D189" s="318"/>
      <c r="E189" s="319" t="str">
        <f t="shared" si="8"/>
        <v/>
      </c>
      <c r="F189" s="314" t="str">
        <f t="shared" si="6"/>
        <v>否</v>
      </c>
      <c r="G189" s="298" t="str">
        <f t="shared" si="7"/>
        <v>项</v>
      </c>
    </row>
    <row r="190" ht="36" customHeight="1" spans="1:7">
      <c r="A190" s="316" t="s">
        <v>2891</v>
      </c>
      <c r="B190" s="315" t="s">
        <v>2892</v>
      </c>
      <c r="C190" s="320"/>
      <c r="D190" s="320"/>
      <c r="E190" s="321"/>
      <c r="F190" s="314" t="str">
        <f t="shared" si="6"/>
        <v>否</v>
      </c>
      <c r="G190" s="298" t="str">
        <f t="shared" si="7"/>
        <v>项</v>
      </c>
    </row>
    <row r="191" ht="36" customHeight="1" spans="1:7">
      <c r="A191" s="316" t="s">
        <v>2893</v>
      </c>
      <c r="B191" s="317" t="s">
        <v>2894</v>
      </c>
      <c r="C191" s="318"/>
      <c r="D191" s="318"/>
      <c r="E191" s="319" t="str">
        <f t="shared" si="8"/>
        <v/>
      </c>
      <c r="F191" s="314" t="str">
        <f t="shared" si="6"/>
        <v>否</v>
      </c>
      <c r="G191" s="298" t="str">
        <f t="shared" si="7"/>
        <v>项</v>
      </c>
    </row>
    <row r="192" ht="36" customHeight="1" spans="1:7">
      <c r="A192" s="310" t="s">
        <v>2895</v>
      </c>
      <c r="B192" s="311" t="s">
        <v>2896</v>
      </c>
      <c r="C192" s="312">
        <f>SUM(C193:C203)</f>
        <v>495</v>
      </c>
      <c r="D192" s="312">
        <f>SUM(D193:D203)</f>
        <v>1702</v>
      </c>
      <c r="E192" s="313"/>
      <c r="F192" s="314" t="str">
        <f t="shared" si="6"/>
        <v>是</v>
      </c>
      <c r="G192" s="298" t="str">
        <f t="shared" si="7"/>
        <v>款</v>
      </c>
    </row>
    <row r="193" ht="36" customHeight="1" spans="1:7">
      <c r="A193" s="326">
        <v>2296001</v>
      </c>
      <c r="B193" s="317" t="s">
        <v>2897</v>
      </c>
      <c r="C193" s="318"/>
      <c r="D193" s="318"/>
      <c r="E193" s="319" t="str">
        <f t="shared" si="8"/>
        <v/>
      </c>
      <c r="F193" s="314" t="str">
        <f t="shared" si="6"/>
        <v>否</v>
      </c>
      <c r="G193" s="298" t="str">
        <f t="shared" si="7"/>
        <v>项</v>
      </c>
    </row>
    <row r="194" ht="36" customHeight="1" spans="1:7">
      <c r="A194" s="316" t="s">
        <v>2898</v>
      </c>
      <c r="B194" s="315" t="s">
        <v>2899</v>
      </c>
      <c r="C194" s="320">
        <v>232</v>
      </c>
      <c r="D194" s="320">
        <v>863</v>
      </c>
      <c r="E194" s="321"/>
      <c r="F194" s="314" t="str">
        <f t="shared" si="6"/>
        <v>是</v>
      </c>
      <c r="G194" s="298" t="str">
        <f t="shared" si="7"/>
        <v>项</v>
      </c>
    </row>
    <row r="195" ht="36" customHeight="1" spans="1:7">
      <c r="A195" s="316" t="s">
        <v>2900</v>
      </c>
      <c r="B195" s="315" t="s">
        <v>2901</v>
      </c>
      <c r="C195" s="320">
        <v>90</v>
      </c>
      <c r="D195" s="320">
        <v>251</v>
      </c>
      <c r="E195" s="321"/>
      <c r="F195" s="314" t="str">
        <f t="shared" si="6"/>
        <v>是</v>
      </c>
      <c r="G195" s="298" t="str">
        <f t="shared" si="7"/>
        <v>项</v>
      </c>
    </row>
    <row r="196" ht="36" customHeight="1" spans="1:7">
      <c r="A196" s="316" t="s">
        <v>2902</v>
      </c>
      <c r="B196" s="317" t="s">
        <v>2903</v>
      </c>
      <c r="C196" s="318">
        <v>10</v>
      </c>
      <c r="D196" s="318">
        <v>19</v>
      </c>
      <c r="E196" s="319">
        <f t="shared" ref="E196:E259" si="9">IF(C196&gt;0,D196/C196-1,IF(C196&lt;0,-(D196/C196-1),""))</f>
        <v>0.9</v>
      </c>
      <c r="F196" s="314" t="str">
        <f t="shared" ref="F196:F259" si="10">IF(LEN(A196)=3,"是",IF(B196&lt;&gt;"",IF(SUM(C196:D196)&lt;&gt;0,"是","否"),"是"))</f>
        <v>是</v>
      </c>
      <c r="G196" s="298" t="str">
        <f t="shared" ref="G196:G259" si="11">IF(LEN(A196)=3,"类",IF(LEN(A196)=5,"款","项"))</f>
        <v>项</v>
      </c>
    </row>
    <row r="197" ht="36" customHeight="1" spans="1:7">
      <c r="A197" s="316" t="s">
        <v>2904</v>
      </c>
      <c r="B197" s="317" t="s">
        <v>2905</v>
      </c>
      <c r="C197" s="318"/>
      <c r="D197" s="318"/>
      <c r="E197" s="319" t="str">
        <f t="shared" si="9"/>
        <v/>
      </c>
      <c r="F197" s="314" t="str">
        <f t="shared" si="10"/>
        <v>否</v>
      </c>
      <c r="G197" s="298" t="str">
        <f t="shared" si="11"/>
        <v>项</v>
      </c>
    </row>
    <row r="198" ht="36" customHeight="1" spans="1:7">
      <c r="A198" s="316" t="s">
        <v>2906</v>
      </c>
      <c r="B198" s="315" t="s">
        <v>2907</v>
      </c>
      <c r="C198" s="320">
        <v>10</v>
      </c>
      <c r="D198" s="320">
        <v>9</v>
      </c>
      <c r="E198" s="321"/>
      <c r="F198" s="314" t="str">
        <f t="shared" si="10"/>
        <v>是</v>
      </c>
      <c r="G198" s="298" t="str">
        <f t="shared" si="11"/>
        <v>项</v>
      </c>
    </row>
    <row r="199" ht="36" customHeight="1" spans="1:7">
      <c r="A199" s="316" t="s">
        <v>2908</v>
      </c>
      <c r="B199" s="317" t="s">
        <v>2909</v>
      </c>
      <c r="C199" s="318"/>
      <c r="D199" s="318">
        <v>105</v>
      </c>
      <c r="E199" s="319" t="str">
        <f t="shared" si="9"/>
        <v/>
      </c>
      <c r="F199" s="314" t="str">
        <f t="shared" si="10"/>
        <v>是</v>
      </c>
      <c r="G199" s="298" t="str">
        <f t="shared" si="11"/>
        <v>项</v>
      </c>
    </row>
    <row r="200" ht="36" customHeight="1" spans="1:7">
      <c r="A200" s="316" t="s">
        <v>2910</v>
      </c>
      <c r="B200" s="317" t="s">
        <v>2911</v>
      </c>
      <c r="C200" s="318"/>
      <c r="D200" s="318"/>
      <c r="E200" s="319" t="str">
        <f t="shared" si="9"/>
        <v/>
      </c>
      <c r="F200" s="314" t="str">
        <f t="shared" si="10"/>
        <v>否</v>
      </c>
      <c r="G200" s="298" t="str">
        <f t="shared" si="11"/>
        <v>项</v>
      </c>
    </row>
    <row r="201" ht="36" customHeight="1" spans="1:7">
      <c r="A201" s="316" t="s">
        <v>2912</v>
      </c>
      <c r="B201" s="317" t="s">
        <v>2913</v>
      </c>
      <c r="C201" s="318"/>
      <c r="D201" s="318"/>
      <c r="E201" s="319" t="str">
        <f t="shared" si="9"/>
        <v/>
      </c>
      <c r="F201" s="314" t="str">
        <f t="shared" si="10"/>
        <v>否</v>
      </c>
      <c r="G201" s="298" t="str">
        <f t="shared" si="11"/>
        <v>项</v>
      </c>
    </row>
    <row r="202" ht="36" customHeight="1" spans="1:7">
      <c r="A202" s="316" t="s">
        <v>2914</v>
      </c>
      <c r="B202" s="317" t="s">
        <v>2915</v>
      </c>
      <c r="C202" s="318"/>
      <c r="D202" s="318">
        <v>364</v>
      </c>
      <c r="E202" s="319" t="str">
        <f t="shared" si="9"/>
        <v/>
      </c>
      <c r="F202" s="314" t="str">
        <f t="shared" si="10"/>
        <v>是</v>
      </c>
      <c r="G202" s="298" t="str">
        <f t="shared" si="11"/>
        <v>项</v>
      </c>
    </row>
    <row r="203" ht="36" customHeight="1" spans="1:7">
      <c r="A203" s="316" t="s">
        <v>2916</v>
      </c>
      <c r="B203" s="315" t="s">
        <v>2917</v>
      </c>
      <c r="C203" s="320">
        <v>153</v>
      </c>
      <c r="D203" s="320">
        <v>91</v>
      </c>
      <c r="E203" s="321">
        <f t="shared" si="9"/>
        <v>-0.405228758169935</v>
      </c>
      <c r="F203" s="314" t="str">
        <f t="shared" si="10"/>
        <v>是</v>
      </c>
      <c r="G203" s="298" t="str">
        <f t="shared" si="11"/>
        <v>项</v>
      </c>
    </row>
    <row r="204" ht="36" customHeight="1" spans="1:7">
      <c r="A204" s="310" t="s">
        <v>132</v>
      </c>
      <c r="B204" s="311" t="s">
        <v>2918</v>
      </c>
      <c r="C204" s="312">
        <v>23066</v>
      </c>
      <c r="D204" s="312">
        <f>SUM(D205:D220)</f>
        <v>23067</v>
      </c>
      <c r="E204" s="313"/>
      <c r="F204" s="314" t="str">
        <f t="shared" si="10"/>
        <v>是</v>
      </c>
      <c r="G204" s="298" t="str">
        <f t="shared" si="11"/>
        <v>类</v>
      </c>
    </row>
    <row r="205" ht="36" customHeight="1" spans="1:7">
      <c r="A205" s="316" t="s">
        <v>2919</v>
      </c>
      <c r="B205" s="317" t="s">
        <v>2920</v>
      </c>
      <c r="C205" s="318"/>
      <c r="D205" s="318"/>
      <c r="E205" s="319" t="str">
        <f t="shared" si="9"/>
        <v/>
      </c>
      <c r="F205" s="314" t="str">
        <f t="shared" si="10"/>
        <v>否</v>
      </c>
      <c r="G205" s="298" t="str">
        <f t="shared" si="11"/>
        <v>项</v>
      </c>
    </row>
    <row r="206" ht="36" customHeight="1" spans="1:7">
      <c r="A206" s="316" t="s">
        <v>2921</v>
      </c>
      <c r="B206" s="317" t="s">
        <v>2922</v>
      </c>
      <c r="C206" s="318"/>
      <c r="D206" s="318"/>
      <c r="E206" s="319" t="str">
        <f t="shared" si="9"/>
        <v/>
      </c>
      <c r="F206" s="314" t="str">
        <f t="shared" si="10"/>
        <v>否</v>
      </c>
      <c r="G206" s="298" t="str">
        <f t="shared" si="11"/>
        <v>项</v>
      </c>
    </row>
    <row r="207" ht="36" customHeight="1" spans="1:7">
      <c r="A207" s="316" t="s">
        <v>2923</v>
      </c>
      <c r="B207" s="317" t="s">
        <v>2924</v>
      </c>
      <c r="C207" s="318"/>
      <c r="D207" s="318"/>
      <c r="E207" s="319" t="str">
        <f t="shared" si="9"/>
        <v/>
      </c>
      <c r="F207" s="314" t="str">
        <f t="shared" si="10"/>
        <v>否</v>
      </c>
      <c r="G207" s="298" t="str">
        <f t="shared" si="11"/>
        <v>项</v>
      </c>
    </row>
    <row r="208" ht="36" customHeight="1" spans="1:7">
      <c r="A208" s="316" t="s">
        <v>2925</v>
      </c>
      <c r="B208" s="317" t="s">
        <v>2926</v>
      </c>
      <c r="C208" s="318">
        <v>16416</v>
      </c>
      <c r="D208" s="318">
        <v>23067</v>
      </c>
      <c r="E208" s="319">
        <f t="shared" si="9"/>
        <v>0.40515350877193</v>
      </c>
      <c r="F208" s="314" t="str">
        <f t="shared" si="10"/>
        <v>是</v>
      </c>
      <c r="G208" s="298" t="str">
        <f t="shared" si="11"/>
        <v>项</v>
      </c>
    </row>
    <row r="209" ht="36" customHeight="1" spans="1:7">
      <c r="A209" s="316" t="s">
        <v>2927</v>
      </c>
      <c r="B209" s="317" t="s">
        <v>2928</v>
      </c>
      <c r="C209" s="318"/>
      <c r="D209" s="318"/>
      <c r="E209" s="319" t="str">
        <f t="shared" si="9"/>
        <v/>
      </c>
      <c r="F209" s="314" t="str">
        <f t="shared" si="10"/>
        <v>否</v>
      </c>
      <c r="G209" s="298" t="str">
        <f t="shared" si="11"/>
        <v>项</v>
      </c>
    </row>
    <row r="210" ht="36" customHeight="1" spans="1:7">
      <c r="A210" s="316" t="s">
        <v>2929</v>
      </c>
      <c r="B210" s="317" t="s">
        <v>2930</v>
      </c>
      <c r="C210" s="318"/>
      <c r="D210" s="318"/>
      <c r="E210" s="319" t="str">
        <f t="shared" si="9"/>
        <v/>
      </c>
      <c r="F210" s="314" t="str">
        <f t="shared" si="10"/>
        <v>否</v>
      </c>
      <c r="G210" s="298" t="str">
        <f t="shared" si="11"/>
        <v>项</v>
      </c>
    </row>
    <row r="211" ht="36" customHeight="1" spans="1:7">
      <c r="A211" s="316" t="s">
        <v>2931</v>
      </c>
      <c r="B211" s="317" t="s">
        <v>2932</v>
      </c>
      <c r="C211" s="318"/>
      <c r="D211" s="318"/>
      <c r="E211" s="319" t="str">
        <f t="shared" si="9"/>
        <v/>
      </c>
      <c r="F211" s="314" t="str">
        <f t="shared" si="10"/>
        <v>否</v>
      </c>
      <c r="G211" s="298" t="str">
        <f t="shared" si="11"/>
        <v>项</v>
      </c>
    </row>
    <row r="212" ht="36" customHeight="1" spans="1:7">
      <c r="A212" s="316" t="s">
        <v>2933</v>
      </c>
      <c r="B212" s="317" t="s">
        <v>2934</v>
      </c>
      <c r="C212" s="318"/>
      <c r="D212" s="318"/>
      <c r="E212" s="319" t="str">
        <f t="shared" si="9"/>
        <v/>
      </c>
      <c r="F212" s="314" t="str">
        <f t="shared" si="10"/>
        <v>否</v>
      </c>
      <c r="G212" s="298" t="str">
        <f t="shared" si="11"/>
        <v>项</v>
      </c>
    </row>
    <row r="213" ht="36" customHeight="1" spans="1:7">
      <c r="A213" s="316" t="s">
        <v>2935</v>
      </c>
      <c r="B213" s="317" t="s">
        <v>2936</v>
      </c>
      <c r="C213" s="318"/>
      <c r="D213" s="318"/>
      <c r="E213" s="319" t="str">
        <f t="shared" si="9"/>
        <v/>
      </c>
      <c r="F213" s="314" t="str">
        <f t="shared" si="10"/>
        <v>否</v>
      </c>
      <c r="G213" s="298" t="str">
        <f t="shared" si="11"/>
        <v>项</v>
      </c>
    </row>
    <row r="214" ht="36" customHeight="1" spans="1:7">
      <c r="A214" s="316" t="s">
        <v>2937</v>
      </c>
      <c r="B214" s="317" t="s">
        <v>2938</v>
      </c>
      <c r="C214" s="318"/>
      <c r="D214" s="318"/>
      <c r="E214" s="319" t="str">
        <f t="shared" si="9"/>
        <v/>
      </c>
      <c r="F214" s="314" t="str">
        <f t="shared" si="10"/>
        <v>否</v>
      </c>
      <c r="G214" s="298" t="str">
        <f t="shared" si="11"/>
        <v>项</v>
      </c>
    </row>
    <row r="215" ht="36" customHeight="1" spans="1:7">
      <c r="A215" s="316" t="s">
        <v>2939</v>
      </c>
      <c r="B215" s="317" t="s">
        <v>2940</v>
      </c>
      <c r="C215" s="318"/>
      <c r="D215" s="318"/>
      <c r="E215" s="319" t="str">
        <f t="shared" si="9"/>
        <v/>
      </c>
      <c r="F215" s="314" t="str">
        <f t="shared" si="10"/>
        <v>否</v>
      </c>
      <c r="G215" s="298" t="str">
        <f t="shared" si="11"/>
        <v>项</v>
      </c>
    </row>
    <row r="216" ht="36" customHeight="1" spans="1:7">
      <c r="A216" s="316" t="s">
        <v>2941</v>
      </c>
      <c r="B216" s="317" t="s">
        <v>2942</v>
      </c>
      <c r="C216" s="318"/>
      <c r="D216" s="318"/>
      <c r="E216" s="319" t="str">
        <f t="shared" si="9"/>
        <v/>
      </c>
      <c r="F216" s="314" t="str">
        <f t="shared" si="10"/>
        <v>否</v>
      </c>
      <c r="G216" s="298" t="str">
        <f t="shared" si="11"/>
        <v>项</v>
      </c>
    </row>
    <row r="217" ht="36" customHeight="1" spans="1:7">
      <c r="A217" s="316" t="s">
        <v>2943</v>
      </c>
      <c r="B217" s="317" t="s">
        <v>2944</v>
      </c>
      <c r="C217" s="318"/>
      <c r="D217" s="318"/>
      <c r="E217" s="319" t="str">
        <f t="shared" si="9"/>
        <v/>
      </c>
      <c r="F217" s="314" t="str">
        <f t="shared" si="10"/>
        <v>否</v>
      </c>
      <c r="G217" s="298" t="str">
        <f t="shared" si="11"/>
        <v>项</v>
      </c>
    </row>
    <row r="218" ht="36" customHeight="1" spans="1:7">
      <c r="A218" s="316" t="s">
        <v>2945</v>
      </c>
      <c r="B218" s="317" t="s">
        <v>2946</v>
      </c>
      <c r="C218" s="318">
        <v>2772</v>
      </c>
      <c r="D218" s="318"/>
      <c r="E218" s="319">
        <f t="shared" si="9"/>
        <v>-1</v>
      </c>
      <c r="F218" s="314" t="str">
        <f t="shared" si="10"/>
        <v>是</v>
      </c>
      <c r="G218" s="298" t="str">
        <f t="shared" si="11"/>
        <v>项</v>
      </c>
    </row>
    <row r="219" ht="36" customHeight="1" spans="1:7">
      <c r="A219" s="316" t="s">
        <v>2947</v>
      </c>
      <c r="B219" s="315" t="s">
        <v>2948</v>
      </c>
      <c r="C219" s="320">
        <v>3878</v>
      </c>
      <c r="D219" s="320"/>
      <c r="E219" s="321"/>
      <c r="F219" s="314" t="str">
        <f t="shared" si="10"/>
        <v>是</v>
      </c>
      <c r="G219" s="298" t="str">
        <f t="shared" si="11"/>
        <v>项</v>
      </c>
    </row>
    <row r="220" ht="36" customHeight="1" spans="1:7">
      <c r="A220" s="316" t="s">
        <v>2949</v>
      </c>
      <c r="B220" s="315" t="s">
        <v>2950</v>
      </c>
      <c r="C220" s="320"/>
      <c r="D220" s="320"/>
      <c r="E220" s="321"/>
      <c r="F220" s="314" t="str">
        <f t="shared" si="10"/>
        <v>否</v>
      </c>
      <c r="G220" s="298" t="str">
        <f t="shared" si="11"/>
        <v>项</v>
      </c>
    </row>
    <row r="221" ht="36" customHeight="1" spans="1:7">
      <c r="A221" s="310" t="s">
        <v>135</v>
      </c>
      <c r="B221" s="311" t="s">
        <v>2951</v>
      </c>
      <c r="C221" s="312">
        <f>C222</f>
        <v>120</v>
      </c>
      <c r="D221" s="312">
        <f>D222</f>
        <v>120</v>
      </c>
      <c r="E221" s="313"/>
      <c r="F221" s="314" t="str">
        <f t="shared" si="10"/>
        <v>是</v>
      </c>
      <c r="G221" s="298" t="str">
        <f t="shared" si="11"/>
        <v>类</v>
      </c>
    </row>
    <row r="222" ht="36" customHeight="1" spans="1:7">
      <c r="A222" s="325">
        <v>23304</v>
      </c>
      <c r="B222" s="311" t="s">
        <v>2952</v>
      </c>
      <c r="C222" s="312">
        <f>SUM(C223:C238)</f>
        <v>120</v>
      </c>
      <c r="D222" s="312">
        <f>SUM(D223:D238)</f>
        <v>120</v>
      </c>
      <c r="E222" s="313"/>
      <c r="F222" s="314" t="str">
        <f t="shared" si="10"/>
        <v>是</v>
      </c>
      <c r="G222" s="298" t="str">
        <f t="shared" si="11"/>
        <v>款</v>
      </c>
    </row>
    <row r="223" ht="36" customHeight="1" spans="1:7">
      <c r="A223" s="316" t="s">
        <v>2953</v>
      </c>
      <c r="B223" s="317" t="s">
        <v>2954</v>
      </c>
      <c r="C223" s="318"/>
      <c r="D223" s="318"/>
      <c r="E223" s="319" t="str">
        <f t="shared" si="9"/>
        <v/>
      </c>
      <c r="F223" s="314" t="str">
        <f t="shared" si="10"/>
        <v>否</v>
      </c>
      <c r="G223" s="298" t="str">
        <f t="shared" si="11"/>
        <v>项</v>
      </c>
    </row>
    <row r="224" ht="36" customHeight="1" spans="1:7">
      <c r="A224" s="316" t="s">
        <v>2955</v>
      </c>
      <c r="B224" s="317" t="s">
        <v>2956</v>
      </c>
      <c r="C224" s="318"/>
      <c r="D224" s="318"/>
      <c r="E224" s="319" t="str">
        <f t="shared" si="9"/>
        <v/>
      </c>
      <c r="F224" s="314" t="str">
        <f t="shared" si="10"/>
        <v>否</v>
      </c>
      <c r="G224" s="298" t="str">
        <f t="shared" si="11"/>
        <v>项</v>
      </c>
    </row>
    <row r="225" ht="36" customHeight="1" spans="1:7">
      <c r="A225" s="316" t="s">
        <v>2957</v>
      </c>
      <c r="B225" s="317" t="s">
        <v>2958</v>
      </c>
      <c r="C225" s="318"/>
      <c r="D225" s="318"/>
      <c r="E225" s="319" t="str">
        <f t="shared" si="9"/>
        <v/>
      </c>
      <c r="F225" s="314" t="str">
        <f t="shared" si="10"/>
        <v>否</v>
      </c>
      <c r="G225" s="298" t="str">
        <f t="shared" si="11"/>
        <v>项</v>
      </c>
    </row>
    <row r="226" ht="36" customHeight="1" spans="1:7">
      <c r="A226" s="316" t="s">
        <v>2959</v>
      </c>
      <c r="B226" s="317" t="s">
        <v>2960</v>
      </c>
      <c r="C226" s="318">
        <v>68</v>
      </c>
      <c r="D226" s="318"/>
      <c r="E226" s="319">
        <f t="shared" si="9"/>
        <v>-1</v>
      </c>
      <c r="F226" s="314" t="str">
        <f t="shared" si="10"/>
        <v>是</v>
      </c>
      <c r="G226" s="298" t="str">
        <f t="shared" si="11"/>
        <v>项</v>
      </c>
    </row>
    <row r="227" ht="36" customHeight="1" spans="1:7">
      <c r="A227" s="316" t="s">
        <v>2961</v>
      </c>
      <c r="B227" s="317" t="s">
        <v>2962</v>
      </c>
      <c r="C227" s="318"/>
      <c r="D227" s="318"/>
      <c r="E227" s="319" t="str">
        <f t="shared" si="9"/>
        <v/>
      </c>
      <c r="F227" s="314" t="str">
        <f t="shared" si="10"/>
        <v>否</v>
      </c>
      <c r="G227" s="298" t="str">
        <f t="shared" si="11"/>
        <v>项</v>
      </c>
    </row>
    <row r="228" ht="36" customHeight="1" spans="1:7">
      <c r="A228" s="316" t="s">
        <v>2963</v>
      </c>
      <c r="B228" s="317" t="s">
        <v>2964</v>
      </c>
      <c r="C228" s="318"/>
      <c r="D228" s="318"/>
      <c r="E228" s="319" t="str">
        <f t="shared" si="9"/>
        <v/>
      </c>
      <c r="F228" s="314" t="str">
        <f t="shared" si="10"/>
        <v>否</v>
      </c>
      <c r="G228" s="298" t="str">
        <f t="shared" si="11"/>
        <v>项</v>
      </c>
    </row>
    <row r="229" ht="36" customHeight="1" spans="1:7">
      <c r="A229" s="316" t="s">
        <v>2965</v>
      </c>
      <c r="B229" s="317" t="s">
        <v>2966</v>
      </c>
      <c r="C229" s="318"/>
      <c r="D229" s="318"/>
      <c r="E229" s="319" t="str">
        <f t="shared" si="9"/>
        <v/>
      </c>
      <c r="F229" s="314" t="str">
        <f t="shared" si="10"/>
        <v>否</v>
      </c>
      <c r="G229" s="298" t="str">
        <f t="shared" si="11"/>
        <v>项</v>
      </c>
    </row>
    <row r="230" ht="36" customHeight="1" spans="1:7">
      <c r="A230" s="316" t="s">
        <v>2967</v>
      </c>
      <c r="B230" s="317" t="s">
        <v>2968</v>
      </c>
      <c r="C230" s="318"/>
      <c r="D230" s="318"/>
      <c r="E230" s="319" t="str">
        <f t="shared" si="9"/>
        <v/>
      </c>
      <c r="F230" s="314" t="str">
        <f t="shared" si="10"/>
        <v>否</v>
      </c>
      <c r="G230" s="298" t="str">
        <f t="shared" si="11"/>
        <v>项</v>
      </c>
    </row>
    <row r="231" ht="36" customHeight="1" spans="1:7">
      <c r="A231" s="316" t="s">
        <v>2969</v>
      </c>
      <c r="B231" s="317" t="s">
        <v>2970</v>
      </c>
      <c r="C231" s="318"/>
      <c r="D231" s="318"/>
      <c r="E231" s="319" t="str">
        <f t="shared" si="9"/>
        <v/>
      </c>
      <c r="F231" s="314" t="str">
        <f t="shared" si="10"/>
        <v>否</v>
      </c>
      <c r="G231" s="298" t="str">
        <f t="shared" si="11"/>
        <v>项</v>
      </c>
    </row>
    <row r="232" ht="36" customHeight="1" spans="1:7">
      <c r="A232" s="316" t="s">
        <v>2971</v>
      </c>
      <c r="B232" s="317" t="s">
        <v>2972</v>
      </c>
      <c r="C232" s="318"/>
      <c r="D232" s="318"/>
      <c r="E232" s="319" t="str">
        <f t="shared" si="9"/>
        <v/>
      </c>
      <c r="F232" s="314" t="str">
        <f t="shared" si="10"/>
        <v>否</v>
      </c>
      <c r="G232" s="298" t="str">
        <f t="shared" si="11"/>
        <v>项</v>
      </c>
    </row>
    <row r="233" ht="36" customHeight="1" spans="1:7">
      <c r="A233" s="316" t="s">
        <v>2973</v>
      </c>
      <c r="B233" s="317" t="s">
        <v>2974</v>
      </c>
      <c r="C233" s="318"/>
      <c r="D233" s="318"/>
      <c r="E233" s="319" t="str">
        <f t="shared" si="9"/>
        <v/>
      </c>
      <c r="F233" s="314" t="str">
        <f t="shared" si="10"/>
        <v>否</v>
      </c>
      <c r="G233" s="298" t="str">
        <f t="shared" si="11"/>
        <v>项</v>
      </c>
    </row>
    <row r="234" ht="36" customHeight="1" spans="1:7">
      <c r="A234" s="316" t="s">
        <v>2975</v>
      </c>
      <c r="B234" s="317" t="s">
        <v>2976</v>
      </c>
      <c r="C234" s="318"/>
      <c r="D234" s="318"/>
      <c r="E234" s="319" t="str">
        <f t="shared" si="9"/>
        <v/>
      </c>
      <c r="F234" s="314" t="str">
        <f t="shared" si="10"/>
        <v>否</v>
      </c>
      <c r="G234" s="298" t="str">
        <f t="shared" si="11"/>
        <v>项</v>
      </c>
    </row>
    <row r="235" ht="36" customHeight="1" spans="1:7">
      <c r="A235" s="316" t="s">
        <v>2977</v>
      </c>
      <c r="B235" s="317" t="s">
        <v>2978</v>
      </c>
      <c r="C235" s="318"/>
      <c r="D235" s="318"/>
      <c r="E235" s="319" t="str">
        <f t="shared" si="9"/>
        <v/>
      </c>
      <c r="F235" s="314" t="str">
        <f t="shared" si="10"/>
        <v>否</v>
      </c>
      <c r="G235" s="298" t="str">
        <f t="shared" si="11"/>
        <v>项</v>
      </c>
    </row>
    <row r="236" ht="36" customHeight="1" spans="1:7">
      <c r="A236" s="316" t="s">
        <v>2979</v>
      </c>
      <c r="B236" s="317" t="s">
        <v>2980</v>
      </c>
      <c r="C236" s="318"/>
      <c r="D236" s="318"/>
      <c r="E236" s="319" t="str">
        <f t="shared" si="9"/>
        <v/>
      </c>
      <c r="F236" s="314" t="str">
        <f t="shared" si="10"/>
        <v>否</v>
      </c>
      <c r="G236" s="298" t="str">
        <f t="shared" si="11"/>
        <v>项</v>
      </c>
    </row>
    <row r="237" ht="36" customHeight="1" spans="1:7">
      <c r="A237" s="316" t="s">
        <v>2981</v>
      </c>
      <c r="B237" s="315" t="s">
        <v>2982</v>
      </c>
      <c r="C237" s="320">
        <v>52</v>
      </c>
      <c r="D237" s="320">
        <v>120</v>
      </c>
      <c r="E237" s="321"/>
      <c r="F237" s="314" t="str">
        <f t="shared" si="10"/>
        <v>是</v>
      </c>
      <c r="G237" s="298" t="str">
        <f t="shared" si="11"/>
        <v>项</v>
      </c>
    </row>
    <row r="238" ht="36" customHeight="1" spans="1:7">
      <c r="A238" s="316" t="s">
        <v>2983</v>
      </c>
      <c r="B238" s="315" t="s">
        <v>2984</v>
      </c>
      <c r="C238" s="320"/>
      <c r="D238" s="320"/>
      <c r="E238" s="321"/>
      <c r="F238" s="314" t="str">
        <f t="shared" si="10"/>
        <v>否</v>
      </c>
      <c r="G238" s="298" t="str">
        <f t="shared" si="11"/>
        <v>项</v>
      </c>
    </row>
    <row r="239" ht="36" customHeight="1" spans="1:7">
      <c r="A239" s="325" t="s">
        <v>2985</v>
      </c>
      <c r="B239" s="311" t="s">
        <v>2986</v>
      </c>
      <c r="C239" s="312"/>
      <c r="D239" s="312"/>
      <c r="E239" s="313"/>
      <c r="F239" s="314" t="str">
        <f t="shared" si="10"/>
        <v>是</v>
      </c>
      <c r="G239" s="298" t="str">
        <f t="shared" si="11"/>
        <v>类</v>
      </c>
    </row>
    <row r="240" ht="36" customHeight="1" spans="1:7">
      <c r="A240" s="325" t="s">
        <v>2987</v>
      </c>
      <c r="B240" s="322" t="s">
        <v>2988</v>
      </c>
      <c r="C240" s="323">
        <f>SUM(C241:C252)</f>
        <v>0</v>
      </c>
      <c r="D240" s="323">
        <f>SUM(D241:D252)</f>
        <v>0</v>
      </c>
      <c r="E240" s="324" t="str">
        <f t="shared" si="9"/>
        <v/>
      </c>
      <c r="F240" s="314" t="str">
        <f t="shared" si="10"/>
        <v>否</v>
      </c>
      <c r="G240" s="298" t="str">
        <f t="shared" si="11"/>
        <v>款</v>
      </c>
    </row>
    <row r="241" ht="36" customHeight="1" spans="1:7">
      <c r="A241" s="326" t="s">
        <v>2989</v>
      </c>
      <c r="B241" s="317" t="s">
        <v>2990</v>
      </c>
      <c r="C241" s="318"/>
      <c r="D241" s="318"/>
      <c r="E241" s="319" t="str">
        <f t="shared" si="9"/>
        <v/>
      </c>
      <c r="F241" s="314" t="str">
        <f t="shared" si="10"/>
        <v>否</v>
      </c>
      <c r="G241" s="298" t="str">
        <f t="shared" si="11"/>
        <v>项</v>
      </c>
    </row>
    <row r="242" ht="36" customHeight="1" spans="1:7">
      <c r="A242" s="326" t="s">
        <v>2991</v>
      </c>
      <c r="B242" s="317" t="s">
        <v>2992</v>
      </c>
      <c r="C242" s="318"/>
      <c r="D242" s="318"/>
      <c r="E242" s="319" t="str">
        <f t="shared" si="9"/>
        <v/>
      </c>
      <c r="F242" s="314" t="str">
        <f t="shared" si="10"/>
        <v>否</v>
      </c>
      <c r="G242" s="298" t="str">
        <f t="shared" si="11"/>
        <v>项</v>
      </c>
    </row>
    <row r="243" ht="36" customHeight="1" spans="1:7">
      <c r="A243" s="326" t="s">
        <v>2993</v>
      </c>
      <c r="B243" s="317" t="s">
        <v>2994</v>
      </c>
      <c r="C243" s="318"/>
      <c r="D243" s="318"/>
      <c r="E243" s="319" t="str">
        <f t="shared" si="9"/>
        <v/>
      </c>
      <c r="F243" s="314" t="str">
        <f t="shared" si="10"/>
        <v>否</v>
      </c>
      <c r="G243" s="298" t="str">
        <f t="shared" si="11"/>
        <v>项</v>
      </c>
    </row>
    <row r="244" ht="36" customHeight="1" spans="1:7">
      <c r="A244" s="326" t="s">
        <v>2995</v>
      </c>
      <c r="B244" s="317" t="s">
        <v>2996</v>
      </c>
      <c r="C244" s="318"/>
      <c r="D244" s="318"/>
      <c r="E244" s="319" t="str">
        <f t="shared" si="9"/>
        <v/>
      </c>
      <c r="F244" s="314" t="str">
        <f t="shared" si="10"/>
        <v>否</v>
      </c>
      <c r="G244" s="298" t="str">
        <f t="shared" si="11"/>
        <v>项</v>
      </c>
    </row>
    <row r="245" ht="36" customHeight="1" spans="1:7">
      <c r="A245" s="326" t="s">
        <v>2997</v>
      </c>
      <c r="B245" s="317" t="s">
        <v>2998</v>
      </c>
      <c r="C245" s="318"/>
      <c r="D245" s="318"/>
      <c r="E245" s="319" t="str">
        <f t="shared" si="9"/>
        <v/>
      </c>
      <c r="F245" s="314" t="str">
        <f t="shared" si="10"/>
        <v>否</v>
      </c>
      <c r="G245" s="298" t="str">
        <f t="shared" si="11"/>
        <v>项</v>
      </c>
    </row>
    <row r="246" ht="36" customHeight="1" spans="1:7">
      <c r="A246" s="326" t="s">
        <v>2999</v>
      </c>
      <c r="B246" s="317" t="s">
        <v>3000</v>
      </c>
      <c r="C246" s="318"/>
      <c r="D246" s="318"/>
      <c r="E246" s="319" t="str">
        <f t="shared" si="9"/>
        <v/>
      </c>
      <c r="F246" s="314" t="str">
        <f t="shared" si="10"/>
        <v>否</v>
      </c>
      <c r="G246" s="298" t="str">
        <f t="shared" si="11"/>
        <v>项</v>
      </c>
    </row>
    <row r="247" ht="36" customHeight="1" spans="1:7">
      <c r="A247" s="326" t="s">
        <v>3001</v>
      </c>
      <c r="B247" s="317" t="s">
        <v>3002</v>
      </c>
      <c r="C247" s="318"/>
      <c r="D247" s="318"/>
      <c r="E247" s="319" t="str">
        <f t="shared" si="9"/>
        <v/>
      </c>
      <c r="F247" s="314" t="str">
        <f t="shared" si="10"/>
        <v>否</v>
      </c>
      <c r="G247" s="298" t="str">
        <f t="shared" si="11"/>
        <v>项</v>
      </c>
    </row>
    <row r="248" ht="36" customHeight="1" spans="1:7">
      <c r="A248" s="326" t="s">
        <v>3003</v>
      </c>
      <c r="B248" s="317" t="s">
        <v>3004</v>
      </c>
      <c r="C248" s="318"/>
      <c r="D248" s="318"/>
      <c r="E248" s="319" t="str">
        <f t="shared" si="9"/>
        <v/>
      </c>
      <c r="F248" s="314" t="str">
        <f t="shared" si="10"/>
        <v>否</v>
      </c>
      <c r="G248" s="298" t="str">
        <f t="shared" si="11"/>
        <v>项</v>
      </c>
    </row>
    <row r="249" ht="36" customHeight="1" spans="1:7">
      <c r="A249" s="326" t="s">
        <v>3005</v>
      </c>
      <c r="B249" s="317" t="s">
        <v>3006</v>
      </c>
      <c r="C249" s="318"/>
      <c r="D249" s="318"/>
      <c r="E249" s="319" t="str">
        <f t="shared" si="9"/>
        <v/>
      </c>
      <c r="F249" s="314" t="str">
        <f t="shared" si="10"/>
        <v>否</v>
      </c>
      <c r="G249" s="298" t="str">
        <f t="shared" si="11"/>
        <v>项</v>
      </c>
    </row>
    <row r="250" ht="36" customHeight="1" spans="1:7">
      <c r="A250" s="326" t="s">
        <v>3007</v>
      </c>
      <c r="B250" s="317" t="s">
        <v>3008</v>
      </c>
      <c r="C250" s="318"/>
      <c r="D250" s="318"/>
      <c r="E250" s="319" t="str">
        <f t="shared" si="9"/>
        <v/>
      </c>
      <c r="F250" s="314" t="str">
        <f t="shared" si="10"/>
        <v>否</v>
      </c>
      <c r="G250" s="298" t="str">
        <f t="shared" si="11"/>
        <v>项</v>
      </c>
    </row>
    <row r="251" ht="36" customHeight="1" spans="1:7">
      <c r="A251" s="326" t="s">
        <v>3009</v>
      </c>
      <c r="B251" s="317" t="s">
        <v>3010</v>
      </c>
      <c r="C251" s="318"/>
      <c r="D251" s="318"/>
      <c r="E251" s="319" t="str">
        <f t="shared" si="9"/>
        <v/>
      </c>
      <c r="F251" s="314" t="str">
        <f t="shared" si="10"/>
        <v>否</v>
      </c>
      <c r="G251" s="298" t="str">
        <f t="shared" si="11"/>
        <v>项</v>
      </c>
    </row>
    <row r="252" ht="36" customHeight="1" spans="1:7">
      <c r="A252" s="326" t="s">
        <v>3011</v>
      </c>
      <c r="B252" s="317" t="s">
        <v>3012</v>
      </c>
      <c r="C252" s="318"/>
      <c r="D252" s="318"/>
      <c r="E252" s="319" t="str">
        <f t="shared" si="9"/>
        <v/>
      </c>
      <c r="F252" s="314" t="str">
        <f t="shared" si="10"/>
        <v>否</v>
      </c>
      <c r="G252" s="298" t="str">
        <f t="shared" si="11"/>
        <v>项</v>
      </c>
    </row>
    <row r="253" ht="36" customHeight="1" spans="1:7">
      <c r="A253" s="325" t="s">
        <v>3013</v>
      </c>
      <c r="B253" s="322" t="s">
        <v>3014</v>
      </c>
      <c r="C253" s="323">
        <f>SUM(C254:C259)</f>
        <v>0</v>
      </c>
      <c r="D253" s="323">
        <f>SUM(D254:D259)</f>
        <v>0</v>
      </c>
      <c r="E253" s="324" t="str">
        <f t="shared" si="9"/>
        <v/>
      </c>
      <c r="F253" s="314" t="str">
        <f t="shared" si="10"/>
        <v>否</v>
      </c>
      <c r="G253" s="298" t="str">
        <f t="shared" si="11"/>
        <v>款</v>
      </c>
    </row>
    <row r="254" ht="36" customHeight="1" spans="1:7">
      <c r="A254" s="326" t="s">
        <v>3015</v>
      </c>
      <c r="B254" s="317" t="s">
        <v>3016</v>
      </c>
      <c r="C254" s="318"/>
      <c r="D254" s="318"/>
      <c r="E254" s="319" t="str">
        <f t="shared" si="9"/>
        <v/>
      </c>
      <c r="F254" s="314" t="str">
        <f t="shared" si="10"/>
        <v>否</v>
      </c>
      <c r="G254" s="298" t="str">
        <f t="shared" si="11"/>
        <v>项</v>
      </c>
    </row>
    <row r="255" ht="36" customHeight="1" spans="1:7">
      <c r="A255" s="326" t="s">
        <v>3017</v>
      </c>
      <c r="B255" s="317" t="s">
        <v>3018</v>
      </c>
      <c r="C255" s="318"/>
      <c r="D255" s="318"/>
      <c r="E255" s="319" t="str">
        <f t="shared" si="9"/>
        <v/>
      </c>
      <c r="F255" s="314" t="str">
        <f t="shared" si="10"/>
        <v>否</v>
      </c>
      <c r="G255" s="298" t="str">
        <f t="shared" si="11"/>
        <v>项</v>
      </c>
    </row>
    <row r="256" ht="36" customHeight="1" spans="1:7">
      <c r="A256" s="326" t="s">
        <v>3019</v>
      </c>
      <c r="B256" s="317" t="s">
        <v>3020</v>
      </c>
      <c r="C256" s="318"/>
      <c r="D256" s="318"/>
      <c r="E256" s="319" t="str">
        <f t="shared" si="9"/>
        <v/>
      </c>
      <c r="F256" s="314" t="str">
        <f t="shared" si="10"/>
        <v>否</v>
      </c>
      <c r="G256" s="298" t="str">
        <f t="shared" si="11"/>
        <v>项</v>
      </c>
    </row>
    <row r="257" ht="36" customHeight="1" spans="1:7">
      <c r="A257" s="326" t="s">
        <v>3021</v>
      </c>
      <c r="B257" s="317" t="s">
        <v>3022</v>
      </c>
      <c r="C257" s="318"/>
      <c r="D257" s="318"/>
      <c r="E257" s="319" t="str">
        <f t="shared" si="9"/>
        <v/>
      </c>
      <c r="F257" s="314" t="str">
        <f t="shared" si="10"/>
        <v>否</v>
      </c>
      <c r="G257" s="298" t="str">
        <f t="shared" si="11"/>
        <v>项</v>
      </c>
    </row>
    <row r="258" ht="36" customHeight="1" spans="1:7">
      <c r="A258" s="326" t="s">
        <v>3023</v>
      </c>
      <c r="B258" s="317" t="s">
        <v>3024</v>
      </c>
      <c r="C258" s="318"/>
      <c r="D258" s="318"/>
      <c r="E258" s="319" t="str">
        <f t="shared" si="9"/>
        <v/>
      </c>
      <c r="F258" s="314" t="str">
        <f t="shared" si="10"/>
        <v>否</v>
      </c>
      <c r="G258" s="298" t="str">
        <f t="shared" si="11"/>
        <v>项</v>
      </c>
    </row>
    <row r="259" ht="36" customHeight="1" spans="1:7">
      <c r="A259" s="326" t="s">
        <v>3025</v>
      </c>
      <c r="B259" s="317" t="s">
        <v>3026</v>
      </c>
      <c r="C259" s="318"/>
      <c r="D259" s="318"/>
      <c r="E259" s="319" t="str">
        <f t="shared" si="9"/>
        <v/>
      </c>
      <c r="F259" s="314" t="str">
        <f t="shared" si="10"/>
        <v>否</v>
      </c>
      <c r="G259" s="298" t="str">
        <f t="shared" si="11"/>
        <v>项</v>
      </c>
    </row>
    <row r="260" ht="36" customHeight="1" spans="1:7">
      <c r="A260" s="316"/>
      <c r="B260" s="315"/>
      <c r="C260" s="320"/>
      <c r="D260" s="320"/>
      <c r="E260" s="313"/>
      <c r="F260" s="314" t="str">
        <f>IF(LEN(A260)=3,"是",IF(B260&lt;&gt;"",IF(SUM(C260:D260)&lt;&gt;0,"是","否"),"是"))</f>
        <v>是</v>
      </c>
      <c r="G260" s="298"/>
    </row>
    <row r="261" ht="36" customHeight="1" spans="1:7">
      <c r="A261" s="327"/>
      <c r="B261" s="328" t="s">
        <v>3050</v>
      </c>
      <c r="C261" s="312">
        <f>C4+C20+C32+C43+C98+C122+C174+C178+C204+C221+C239</f>
        <v>95729</v>
      </c>
      <c r="D261" s="312">
        <f>D4+D20+D32+D43+D98+D122+D174+D178+D204+D221+D239</f>
        <v>169095</v>
      </c>
      <c r="E261" s="313"/>
      <c r="F261" s="314" t="str">
        <f>IF(LEN(A261)=3,"是",IF(B261&lt;&gt;"",IF(SUM(C261:D261)&lt;&gt;0,"是","否"),"是"))</f>
        <v>是</v>
      </c>
      <c r="G261" s="298"/>
    </row>
    <row r="262" ht="36" customHeight="1" spans="1:7">
      <c r="A262" s="329" t="s">
        <v>3028</v>
      </c>
      <c r="B262" s="330" t="s">
        <v>141</v>
      </c>
      <c r="C262" s="331">
        <f>C263+C266+C267+C268</f>
        <v>103358</v>
      </c>
      <c r="D262" s="331">
        <f>D263+D266+D267+D268</f>
        <v>15349</v>
      </c>
      <c r="E262" s="332"/>
      <c r="F262" s="314" t="str">
        <f t="shared" ref="F262:F271" si="12">IF(LEN(A262)=3,"是",IF(B262&lt;&gt;"",IF(SUM(C262:D262)&lt;&gt;0,"是","否"),"是"))</f>
        <v>是</v>
      </c>
      <c r="G262" s="298"/>
    </row>
    <row r="263" ht="36" customHeight="1" spans="1:7">
      <c r="A263" s="329" t="s">
        <v>3029</v>
      </c>
      <c r="B263" s="333" t="s">
        <v>3030</v>
      </c>
      <c r="C263" s="334">
        <f>C264+C265</f>
        <v>9775</v>
      </c>
      <c r="D263" s="334">
        <f>D264+D265</f>
        <v>6440</v>
      </c>
      <c r="E263" s="335"/>
      <c r="F263" s="314" t="str">
        <f t="shared" si="12"/>
        <v>是</v>
      </c>
      <c r="G263" s="298"/>
    </row>
    <row r="264" ht="36" customHeight="1" spans="1:7">
      <c r="A264" s="336" t="s">
        <v>3051</v>
      </c>
      <c r="B264" s="333" t="s">
        <v>3052</v>
      </c>
      <c r="C264" s="334"/>
      <c r="D264" s="334"/>
      <c r="E264" s="335"/>
      <c r="F264" s="314" t="str">
        <f t="shared" si="12"/>
        <v>否</v>
      </c>
      <c r="G264" s="298"/>
    </row>
    <row r="265" ht="36" customHeight="1" spans="1:6">
      <c r="A265" s="337" t="s">
        <v>3031</v>
      </c>
      <c r="B265" s="338" t="s">
        <v>3032</v>
      </c>
      <c r="C265" s="334">
        <v>9775</v>
      </c>
      <c r="D265" s="334">
        <v>6440</v>
      </c>
      <c r="E265" s="335"/>
      <c r="F265" s="314" t="str">
        <f t="shared" si="12"/>
        <v>是</v>
      </c>
    </row>
    <row r="266" ht="36" customHeight="1" spans="1:7">
      <c r="A266" s="336" t="s">
        <v>3053</v>
      </c>
      <c r="B266" s="333" t="s">
        <v>3036</v>
      </c>
      <c r="C266" s="334">
        <v>93583</v>
      </c>
      <c r="D266" s="334">
        <v>8909</v>
      </c>
      <c r="E266" s="335"/>
      <c r="F266" s="314" t="str">
        <f t="shared" si="12"/>
        <v>是</v>
      </c>
      <c r="G266" s="298"/>
    </row>
    <row r="267" ht="36" customHeight="1" spans="1:7">
      <c r="A267" s="336" t="s">
        <v>3037</v>
      </c>
      <c r="B267" s="333" t="s">
        <v>3038</v>
      </c>
      <c r="C267" s="334"/>
      <c r="D267" s="334"/>
      <c r="E267" s="335"/>
      <c r="F267" s="314" t="str">
        <f t="shared" si="12"/>
        <v>否</v>
      </c>
      <c r="G267" s="298"/>
    </row>
    <row r="268" ht="36" customHeight="1" spans="1:7">
      <c r="A268" s="336" t="s">
        <v>3054</v>
      </c>
      <c r="B268" s="339" t="s">
        <v>3055</v>
      </c>
      <c r="C268" s="334"/>
      <c r="D268" s="334"/>
      <c r="E268" s="332"/>
      <c r="F268" s="314" t="str">
        <f t="shared" si="12"/>
        <v>否</v>
      </c>
      <c r="G268" s="298"/>
    </row>
    <row r="269" ht="36" customHeight="1" spans="1:7">
      <c r="A269" s="329" t="s">
        <v>3039</v>
      </c>
      <c r="B269" s="340" t="s">
        <v>3040</v>
      </c>
      <c r="C269" s="331">
        <v>183410</v>
      </c>
      <c r="D269" s="331">
        <v>183490</v>
      </c>
      <c r="E269" s="335"/>
      <c r="F269" s="314" t="str">
        <f t="shared" si="12"/>
        <v>是</v>
      </c>
      <c r="G269" s="298"/>
    </row>
    <row r="270" ht="36" customHeight="1" spans="1:7">
      <c r="A270" s="329"/>
      <c r="B270" s="340" t="s">
        <v>3056</v>
      </c>
      <c r="C270" s="331"/>
      <c r="D270" s="334"/>
      <c r="E270" s="335"/>
      <c r="F270" s="314" t="str">
        <f t="shared" si="12"/>
        <v>否</v>
      </c>
      <c r="G270" s="298"/>
    </row>
    <row r="271" ht="36" customHeight="1" spans="1:7">
      <c r="A271" s="341"/>
      <c r="B271" s="342" t="s">
        <v>148</v>
      </c>
      <c r="C271" s="331">
        <f>C261+C262+C269</f>
        <v>382497</v>
      </c>
      <c r="D271" s="331">
        <f>D261+D262+D269</f>
        <v>367934</v>
      </c>
      <c r="E271" s="332"/>
      <c r="F271" s="314" t="str">
        <f t="shared" si="12"/>
        <v>是</v>
      </c>
      <c r="G271" s="298"/>
    </row>
    <row r="272" spans="3:4">
      <c r="C272" s="343"/>
      <c r="D272" s="343"/>
    </row>
    <row r="273" spans="3:4">
      <c r="C273" s="343"/>
      <c r="D273" s="343"/>
    </row>
    <row r="274" spans="3:4">
      <c r="C274" s="343"/>
      <c r="D274" s="343"/>
    </row>
  </sheetData>
  <autoFilter ref="A3:G271">
    <extLst/>
  </autoFilter>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4"/>
  <sheetViews>
    <sheetView showGridLines="0" showZeros="0" view="pageBreakPreview" zoomScale="80" zoomScaleNormal="115" workbookViewId="0">
      <pane ySplit="3" topLeftCell="A201" activePane="bottomLeft" state="frozen"/>
      <selection/>
      <selection pane="bottomLeft" activeCell="B202" sqref="B202"/>
    </sheetView>
  </sheetViews>
  <sheetFormatPr defaultColWidth="9" defaultRowHeight="15" outlineLevelCol="6"/>
  <cols>
    <col min="1" max="1" width="13.5" style="294" customWidth="1"/>
    <col min="2" max="2" width="50.7545454545455" style="294" customWidth="1"/>
    <col min="3" max="4" width="20.6272727272727" style="295" customWidth="1"/>
    <col min="5" max="5" width="20.6272727272727" style="296" customWidth="1"/>
    <col min="6" max="6" width="3.75454545454545" style="297" customWidth="1"/>
    <col min="7" max="16384" width="9" style="294"/>
  </cols>
  <sheetData>
    <row r="1" ht="45" customHeight="1" spans="1:7">
      <c r="A1" s="298"/>
      <c r="B1" s="299" t="s">
        <v>3057</v>
      </c>
      <c r="C1" s="299"/>
      <c r="D1" s="299"/>
      <c r="E1" s="299"/>
      <c r="F1" s="300"/>
      <c r="G1" s="298"/>
    </row>
    <row r="2" s="291" customFormat="1" ht="20.1" customHeight="1" spans="1:7">
      <c r="A2" s="301"/>
      <c r="B2" s="302"/>
      <c r="C2" s="302"/>
      <c r="D2" s="302"/>
      <c r="E2" s="303" t="s">
        <v>2</v>
      </c>
      <c r="F2" s="304"/>
      <c r="G2" s="301"/>
    </row>
    <row r="3" s="292" customFormat="1" ht="45" customHeight="1" spans="1:7">
      <c r="A3" s="305" t="s">
        <v>3</v>
      </c>
      <c r="B3" s="306" t="s">
        <v>4</v>
      </c>
      <c r="C3" s="307" t="s">
        <v>150</v>
      </c>
      <c r="D3" s="307" t="s">
        <v>6</v>
      </c>
      <c r="E3" s="307" t="s">
        <v>151</v>
      </c>
      <c r="F3" s="308" t="s">
        <v>8</v>
      </c>
      <c r="G3" s="309" t="s">
        <v>3049</v>
      </c>
    </row>
    <row r="4" ht="36" customHeight="1" spans="1:7">
      <c r="A4" s="310" t="s">
        <v>85</v>
      </c>
      <c r="B4" s="311" t="s">
        <v>2576</v>
      </c>
      <c r="C4" s="312"/>
      <c r="D4" s="312">
        <v>21</v>
      </c>
      <c r="E4" s="313"/>
      <c r="F4" s="314" t="str">
        <f t="shared" ref="F4:F67" si="0">IF(LEN(A4)=3,"是",IF(B4&lt;&gt;"",IF(SUM(C4:D4)&lt;&gt;0,"是","否"),"是"))</f>
        <v>是</v>
      </c>
      <c r="G4" s="298" t="str">
        <f t="shared" ref="G4:G67" si="1">IF(LEN(A4)=3,"类",IF(LEN(A4)=5,"款","项"))</f>
        <v>类</v>
      </c>
    </row>
    <row r="5" ht="36" customHeight="1" spans="1:7">
      <c r="A5" s="310" t="s">
        <v>2577</v>
      </c>
      <c r="B5" s="315" t="s">
        <v>2578</v>
      </c>
      <c r="C5" s="312"/>
      <c r="D5" s="312"/>
      <c r="E5" s="313"/>
      <c r="F5" s="314" t="str">
        <f t="shared" si="0"/>
        <v>否</v>
      </c>
      <c r="G5" s="298" t="str">
        <f t="shared" si="1"/>
        <v>款</v>
      </c>
    </row>
    <row r="6" ht="36" customHeight="1" spans="1:7">
      <c r="A6" s="316" t="s">
        <v>2579</v>
      </c>
      <c r="B6" s="317" t="s">
        <v>2580</v>
      </c>
      <c r="C6" s="318"/>
      <c r="D6" s="318"/>
      <c r="E6" s="319" t="str">
        <f t="shared" ref="E6:E9" si="2">IF(C6&gt;0,D6/C6-1,IF(C6&lt;0,-(D6/C6-1),""))</f>
        <v/>
      </c>
      <c r="F6" s="314" t="str">
        <f t="shared" si="0"/>
        <v>否</v>
      </c>
      <c r="G6" s="298" t="str">
        <f t="shared" si="1"/>
        <v>项</v>
      </c>
    </row>
    <row r="7" ht="36" customHeight="1" spans="1:7">
      <c r="A7" s="316" t="s">
        <v>2581</v>
      </c>
      <c r="B7" s="317" t="s">
        <v>2582</v>
      </c>
      <c r="C7" s="318"/>
      <c r="D7" s="318"/>
      <c r="E7" s="319" t="str">
        <f t="shared" si="2"/>
        <v/>
      </c>
      <c r="F7" s="314" t="str">
        <f t="shared" si="0"/>
        <v>否</v>
      </c>
      <c r="G7" s="298" t="str">
        <f t="shared" si="1"/>
        <v>项</v>
      </c>
    </row>
    <row r="8" ht="36" customHeight="1" spans="1:7">
      <c r="A8" s="316" t="s">
        <v>2583</v>
      </c>
      <c r="B8" s="315" t="s">
        <v>2584</v>
      </c>
      <c r="C8" s="320"/>
      <c r="D8" s="320"/>
      <c r="E8" s="321"/>
      <c r="F8" s="314" t="str">
        <f t="shared" si="0"/>
        <v>否</v>
      </c>
      <c r="G8" s="298" t="str">
        <f t="shared" si="1"/>
        <v>项</v>
      </c>
    </row>
    <row r="9" ht="36" customHeight="1" spans="1:7">
      <c r="A9" s="316" t="s">
        <v>2585</v>
      </c>
      <c r="B9" s="317" t="s">
        <v>2586</v>
      </c>
      <c r="C9" s="318"/>
      <c r="D9" s="318"/>
      <c r="E9" s="319" t="str">
        <f t="shared" si="2"/>
        <v/>
      </c>
      <c r="F9" s="314" t="str">
        <f t="shared" si="0"/>
        <v>否</v>
      </c>
      <c r="G9" s="298" t="str">
        <f t="shared" si="1"/>
        <v>项</v>
      </c>
    </row>
    <row r="10" ht="36" customHeight="1" spans="1:7">
      <c r="A10" s="316" t="s">
        <v>2587</v>
      </c>
      <c r="B10" s="315" t="s">
        <v>2588</v>
      </c>
      <c r="C10" s="320"/>
      <c r="D10" s="320"/>
      <c r="E10" s="321"/>
      <c r="F10" s="314" t="str">
        <f t="shared" si="0"/>
        <v>否</v>
      </c>
      <c r="G10" s="298" t="str">
        <f t="shared" si="1"/>
        <v>项</v>
      </c>
    </row>
    <row r="11" ht="36" customHeight="1" spans="1:7">
      <c r="A11" s="310" t="s">
        <v>2589</v>
      </c>
      <c r="B11" s="322" t="s">
        <v>2590</v>
      </c>
      <c r="C11" s="323">
        <f>SUM(C12:C16)</f>
        <v>0</v>
      </c>
      <c r="D11" s="323">
        <f>SUM(D12:D16)</f>
        <v>21</v>
      </c>
      <c r="E11" s="324" t="str">
        <f t="shared" ref="E11:E19" si="3">IF(C11&gt;0,D11/C11-1,IF(C11&lt;0,-(D11/C11-1),""))</f>
        <v/>
      </c>
      <c r="F11" s="314" t="str">
        <f t="shared" si="0"/>
        <v>是</v>
      </c>
      <c r="G11" s="298" t="str">
        <f t="shared" si="1"/>
        <v>款</v>
      </c>
    </row>
    <row r="12" ht="36" customHeight="1" spans="1:7">
      <c r="A12" s="316" t="s">
        <v>2591</v>
      </c>
      <c r="B12" s="317" t="s">
        <v>2592</v>
      </c>
      <c r="C12" s="318"/>
      <c r="D12" s="318"/>
      <c r="E12" s="319" t="str">
        <f t="shared" si="3"/>
        <v/>
      </c>
      <c r="F12" s="314" t="str">
        <f t="shared" si="0"/>
        <v>否</v>
      </c>
      <c r="G12" s="298" t="str">
        <f t="shared" si="1"/>
        <v>项</v>
      </c>
    </row>
    <row r="13" ht="36" customHeight="1" spans="1:7">
      <c r="A13" s="316" t="s">
        <v>2593</v>
      </c>
      <c r="B13" s="317" t="s">
        <v>2594</v>
      </c>
      <c r="C13" s="318"/>
      <c r="D13" s="318"/>
      <c r="E13" s="319" t="str">
        <f t="shared" si="3"/>
        <v/>
      </c>
      <c r="F13" s="314" t="str">
        <f t="shared" si="0"/>
        <v>否</v>
      </c>
      <c r="G13" s="298" t="str">
        <f t="shared" si="1"/>
        <v>项</v>
      </c>
    </row>
    <row r="14" ht="36" customHeight="1" spans="1:7">
      <c r="A14" s="316" t="s">
        <v>2595</v>
      </c>
      <c r="B14" s="317" t="s">
        <v>2596</v>
      </c>
      <c r="C14" s="318"/>
      <c r="D14" s="318"/>
      <c r="E14" s="319" t="str">
        <f t="shared" si="3"/>
        <v/>
      </c>
      <c r="F14" s="314" t="str">
        <f t="shared" si="0"/>
        <v>否</v>
      </c>
      <c r="G14" s="298" t="str">
        <f t="shared" si="1"/>
        <v>项</v>
      </c>
    </row>
    <row r="15" ht="36" customHeight="1" spans="1:7">
      <c r="A15" s="316" t="s">
        <v>2597</v>
      </c>
      <c r="B15" s="317" t="s">
        <v>2598</v>
      </c>
      <c r="C15" s="318"/>
      <c r="D15" s="318">
        <v>21</v>
      </c>
      <c r="E15" s="319" t="str">
        <f t="shared" si="3"/>
        <v/>
      </c>
      <c r="F15" s="314" t="str">
        <f t="shared" si="0"/>
        <v>是</v>
      </c>
      <c r="G15" s="298" t="str">
        <f t="shared" si="1"/>
        <v>项</v>
      </c>
    </row>
    <row r="16" ht="36" customHeight="1" spans="1:7">
      <c r="A16" s="316" t="s">
        <v>2599</v>
      </c>
      <c r="B16" s="317" t="s">
        <v>2600</v>
      </c>
      <c r="C16" s="318"/>
      <c r="D16" s="318"/>
      <c r="E16" s="319" t="str">
        <f t="shared" si="3"/>
        <v/>
      </c>
      <c r="F16" s="314" t="str">
        <f t="shared" si="0"/>
        <v>否</v>
      </c>
      <c r="G16" s="298" t="str">
        <f t="shared" si="1"/>
        <v>项</v>
      </c>
    </row>
    <row r="17" ht="36" customHeight="1" spans="1:7">
      <c r="A17" s="310" t="s">
        <v>2601</v>
      </c>
      <c r="B17" s="322" t="s">
        <v>2602</v>
      </c>
      <c r="C17" s="323">
        <f>SUM(C18:C19)</f>
        <v>0</v>
      </c>
      <c r="D17" s="323">
        <f>SUM(D18:D19)</f>
        <v>0</v>
      </c>
      <c r="E17" s="324" t="str">
        <f t="shared" si="3"/>
        <v/>
      </c>
      <c r="F17" s="314" t="str">
        <f t="shared" si="0"/>
        <v>否</v>
      </c>
      <c r="G17" s="298" t="str">
        <f t="shared" si="1"/>
        <v>款</v>
      </c>
    </row>
    <row r="18" ht="36" customHeight="1" spans="1:7">
      <c r="A18" s="316" t="s">
        <v>2603</v>
      </c>
      <c r="B18" s="317" t="s">
        <v>2604</v>
      </c>
      <c r="C18" s="318"/>
      <c r="D18" s="318"/>
      <c r="E18" s="319" t="str">
        <f t="shared" si="3"/>
        <v/>
      </c>
      <c r="F18" s="314" t="str">
        <f t="shared" si="0"/>
        <v>否</v>
      </c>
      <c r="G18" s="298" t="str">
        <f t="shared" si="1"/>
        <v>项</v>
      </c>
    </row>
    <row r="19" ht="36" customHeight="1" spans="1:7">
      <c r="A19" s="316" t="s">
        <v>2605</v>
      </c>
      <c r="B19" s="317" t="s">
        <v>2606</v>
      </c>
      <c r="C19" s="318"/>
      <c r="D19" s="318"/>
      <c r="E19" s="319" t="str">
        <f t="shared" si="3"/>
        <v/>
      </c>
      <c r="F19" s="314" t="str">
        <f t="shared" si="0"/>
        <v>否</v>
      </c>
      <c r="G19" s="298" t="str">
        <f t="shared" si="1"/>
        <v>项</v>
      </c>
    </row>
    <row r="20" ht="36" customHeight="1" spans="1:7">
      <c r="A20" s="310" t="s">
        <v>88</v>
      </c>
      <c r="B20" s="311" t="s">
        <v>2607</v>
      </c>
      <c r="C20" s="312"/>
      <c r="D20" s="312"/>
      <c r="E20" s="313"/>
      <c r="F20" s="314" t="str">
        <f t="shared" si="0"/>
        <v>是</v>
      </c>
      <c r="G20" s="298" t="str">
        <f t="shared" si="1"/>
        <v>类</v>
      </c>
    </row>
    <row r="21" ht="36" customHeight="1" spans="1:7">
      <c r="A21" s="310" t="s">
        <v>2608</v>
      </c>
      <c r="B21" s="322" t="s">
        <v>2609</v>
      </c>
      <c r="C21" s="323">
        <f>SUM(C22:C24)</f>
        <v>0</v>
      </c>
      <c r="D21" s="323">
        <f>SUM(D22:D24)</f>
        <v>0</v>
      </c>
      <c r="E21" s="324" t="str">
        <f t="shared" ref="E21:E31" si="4">IF(C21&gt;0,D21/C21-1,IF(C21&lt;0,-(D21/C21-1),""))</f>
        <v/>
      </c>
      <c r="F21" s="314" t="str">
        <f t="shared" si="0"/>
        <v>否</v>
      </c>
      <c r="G21" s="298" t="str">
        <f t="shared" si="1"/>
        <v>款</v>
      </c>
    </row>
    <row r="22" ht="36" customHeight="1" spans="1:7">
      <c r="A22" s="316" t="s">
        <v>2610</v>
      </c>
      <c r="B22" s="317" t="s">
        <v>2611</v>
      </c>
      <c r="C22" s="318"/>
      <c r="D22" s="318"/>
      <c r="E22" s="319" t="str">
        <f t="shared" si="4"/>
        <v/>
      </c>
      <c r="F22" s="314" t="str">
        <f t="shared" si="0"/>
        <v>否</v>
      </c>
      <c r="G22" s="298" t="str">
        <f t="shared" si="1"/>
        <v>项</v>
      </c>
    </row>
    <row r="23" ht="36" customHeight="1" spans="1:7">
      <c r="A23" s="316" t="s">
        <v>2612</v>
      </c>
      <c r="B23" s="317" t="s">
        <v>2613</v>
      </c>
      <c r="C23" s="318"/>
      <c r="D23" s="318"/>
      <c r="E23" s="319" t="str">
        <f t="shared" si="4"/>
        <v/>
      </c>
      <c r="F23" s="314" t="str">
        <f t="shared" si="0"/>
        <v>否</v>
      </c>
      <c r="G23" s="298" t="str">
        <f t="shared" si="1"/>
        <v>项</v>
      </c>
    </row>
    <row r="24" ht="36" customHeight="1" spans="1:7">
      <c r="A24" s="316" t="s">
        <v>2614</v>
      </c>
      <c r="B24" s="317" t="s">
        <v>2615</v>
      </c>
      <c r="C24" s="318"/>
      <c r="D24" s="318"/>
      <c r="E24" s="319" t="str">
        <f t="shared" si="4"/>
        <v/>
      </c>
      <c r="F24" s="314" t="str">
        <f t="shared" si="0"/>
        <v>否</v>
      </c>
      <c r="G24" s="298" t="str">
        <f t="shared" si="1"/>
        <v>项</v>
      </c>
    </row>
    <row r="25" ht="36" customHeight="1" spans="1:7">
      <c r="A25" s="310" t="s">
        <v>2616</v>
      </c>
      <c r="B25" s="322" t="s">
        <v>2617</v>
      </c>
      <c r="C25" s="323">
        <f>SUM(C26:C28)</f>
        <v>0</v>
      </c>
      <c r="D25" s="323">
        <f>SUM(D26:D28)</f>
        <v>0</v>
      </c>
      <c r="E25" s="324" t="str">
        <f t="shared" si="4"/>
        <v/>
      </c>
      <c r="F25" s="314" t="str">
        <f t="shared" si="0"/>
        <v>否</v>
      </c>
      <c r="G25" s="298" t="str">
        <f t="shared" si="1"/>
        <v>款</v>
      </c>
    </row>
    <row r="26" ht="36" customHeight="1" spans="1:7">
      <c r="A26" s="316" t="s">
        <v>2618</v>
      </c>
      <c r="B26" s="317" t="s">
        <v>2611</v>
      </c>
      <c r="C26" s="318"/>
      <c r="D26" s="318"/>
      <c r="E26" s="319" t="str">
        <f t="shared" si="4"/>
        <v/>
      </c>
      <c r="F26" s="314" t="str">
        <f t="shared" si="0"/>
        <v>否</v>
      </c>
      <c r="G26" s="298" t="str">
        <f t="shared" si="1"/>
        <v>项</v>
      </c>
    </row>
    <row r="27" ht="36" customHeight="1" spans="1:7">
      <c r="A27" s="316" t="s">
        <v>2619</v>
      </c>
      <c r="B27" s="317" t="s">
        <v>2613</v>
      </c>
      <c r="C27" s="318"/>
      <c r="D27" s="318"/>
      <c r="E27" s="319" t="str">
        <f t="shared" si="4"/>
        <v/>
      </c>
      <c r="F27" s="314" t="str">
        <f t="shared" si="0"/>
        <v>否</v>
      </c>
      <c r="G27" s="298" t="str">
        <f t="shared" si="1"/>
        <v>项</v>
      </c>
    </row>
    <row r="28" ht="36" customHeight="1" spans="1:7">
      <c r="A28" s="316" t="s">
        <v>2620</v>
      </c>
      <c r="B28" s="317" t="s">
        <v>2621</v>
      </c>
      <c r="C28" s="318"/>
      <c r="D28" s="318"/>
      <c r="E28" s="319" t="str">
        <f t="shared" si="4"/>
        <v/>
      </c>
      <c r="F28" s="314" t="str">
        <f t="shared" si="0"/>
        <v>否</v>
      </c>
      <c r="G28" s="298" t="str">
        <f t="shared" si="1"/>
        <v>项</v>
      </c>
    </row>
    <row r="29" s="293" customFormat="1" ht="36" customHeight="1" spans="1:7">
      <c r="A29" s="310" t="s">
        <v>2622</v>
      </c>
      <c r="B29" s="322" t="s">
        <v>2623</v>
      </c>
      <c r="C29" s="323">
        <f>SUM(C30:C31)</f>
        <v>0</v>
      </c>
      <c r="D29" s="323">
        <f>SUM(D30:D31)</f>
        <v>0</v>
      </c>
      <c r="E29" s="324" t="str">
        <f t="shared" si="4"/>
        <v/>
      </c>
      <c r="F29" s="314" t="str">
        <f t="shared" si="0"/>
        <v>否</v>
      </c>
      <c r="G29" s="298" t="str">
        <f t="shared" si="1"/>
        <v>款</v>
      </c>
    </row>
    <row r="30" ht="36" customHeight="1" spans="1:7">
      <c r="A30" s="316" t="s">
        <v>2624</v>
      </c>
      <c r="B30" s="317" t="s">
        <v>2613</v>
      </c>
      <c r="C30" s="318"/>
      <c r="D30" s="318"/>
      <c r="E30" s="319" t="str">
        <f t="shared" si="4"/>
        <v/>
      </c>
      <c r="F30" s="314" t="str">
        <f t="shared" si="0"/>
        <v>否</v>
      </c>
      <c r="G30" s="298" t="str">
        <f t="shared" si="1"/>
        <v>项</v>
      </c>
    </row>
    <row r="31" ht="36" customHeight="1" spans="1:7">
      <c r="A31" s="316" t="s">
        <v>2625</v>
      </c>
      <c r="B31" s="317" t="s">
        <v>2626</v>
      </c>
      <c r="C31" s="318"/>
      <c r="D31" s="318"/>
      <c r="E31" s="319" t="str">
        <f t="shared" si="4"/>
        <v/>
      </c>
      <c r="F31" s="314" t="str">
        <f t="shared" si="0"/>
        <v>否</v>
      </c>
      <c r="G31" s="298" t="str">
        <f t="shared" si="1"/>
        <v>项</v>
      </c>
    </row>
    <row r="32" ht="36" customHeight="1" spans="1:7">
      <c r="A32" s="310" t="s">
        <v>94</v>
      </c>
      <c r="B32" s="311" t="s">
        <v>2627</v>
      </c>
      <c r="C32" s="312"/>
      <c r="D32" s="312"/>
      <c r="E32" s="313"/>
      <c r="F32" s="314" t="str">
        <f t="shared" si="0"/>
        <v>是</v>
      </c>
      <c r="G32" s="298" t="str">
        <f t="shared" si="1"/>
        <v>类</v>
      </c>
    </row>
    <row r="33" ht="36" customHeight="1" spans="1:7">
      <c r="A33" s="310" t="s">
        <v>2628</v>
      </c>
      <c r="B33" s="322" t="s">
        <v>2629</v>
      </c>
      <c r="C33" s="323">
        <f>SUM(C34:C37)</f>
        <v>0</v>
      </c>
      <c r="D33" s="323">
        <f>SUM(D34:D37)</f>
        <v>0</v>
      </c>
      <c r="E33" s="324" t="str">
        <f t="shared" ref="E33:E42" si="5">IF(C33&gt;0,D33/C33-1,IF(C33&lt;0,-(D33/C33-1),""))</f>
        <v/>
      </c>
      <c r="F33" s="314" t="str">
        <f t="shared" si="0"/>
        <v>否</v>
      </c>
      <c r="G33" s="298" t="str">
        <f t="shared" si="1"/>
        <v>款</v>
      </c>
    </row>
    <row r="34" ht="36" customHeight="1" spans="1:7">
      <c r="A34" s="316">
        <v>2116001</v>
      </c>
      <c r="B34" s="317" t="s">
        <v>2630</v>
      </c>
      <c r="C34" s="318">
        <f>SUM(C35:C42)</f>
        <v>0</v>
      </c>
      <c r="D34" s="318">
        <f>SUM(D35:D42)</f>
        <v>0</v>
      </c>
      <c r="E34" s="319" t="str">
        <f t="shared" si="5"/>
        <v/>
      </c>
      <c r="F34" s="314" t="str">
        <f t="shared" si="0"/>
        <v>否</v>
      </c>
      <c r="G34" s="298" t="str">
        <f t="shared" si="1"/>
        <v>项</v>
      </c>
    </row>
    <row r="35" ht="36" customHeight="1" spans="1:7">
      <c r="A35" s="316">
        <v>2116002</v>
      </c>
      <c r="B35" s="317" t="s">
        <v>2631</v>
      </c>
      <c r="C35" s="318"/>
      <c r="D35" s="318"/>
      <c r="E35" s="319" t="str">
        <f t="shared" si="5"/>
        <v/>
      </c>
      <c r="F35" s="314" t="str">
        <f t="shared" si="0"/>
        <v>否</v>
      </c>
      <c r="G35" s="298" t="str">
        <f t="shared" si="1"/>
        <v>项</v>
      </c>
    </row>
    <row r="36" ht="36" customHeight="1" spans="1:7">
      <c r="A36" s="316">
        <v>2116003</v>
      </c>
      <c r="B36" s="317" t="s">
        <v>2632</v>
      </c>
      <c r="C36" s="318"/>
      <c r="D36" s="318"/>
      <c r="E36" s="319" t="str">
        <f t="shared" si="5"/>
        <v/>
      </c>
      <c r="F36" s="314" t="str">
        <f t="shared" si="0"/>
        <v>否</v>
      </c>
      <c r="G36" s="298" t="str">
        <f t="shared" si="1"/>
        <v>项</v>
      </c>
    </row>
    <row r="37" s="293" customFormat="1" ht="36" customHeight="1" spans="1:7">
      <c r="A37" s="316">
        <v>2116099</v>
      </c>
      <c r="B37" s="317" t="s">
        <v>2633</v>
      </c>
      <c r="C37" s="318"/>
      <c r="D37" s="318"/>
      <c r="E37" s="319" t="str">
        <f t="shared" si="5"/>
        <v/>
      </c>
      <c r="F37" s="314" t="str">
        <f t="shared" si="0"/>
        <v>否</v>
      </c>
      <c r="G37" s="298" t="str">
        <f t="shared" si="1"/>
        <v>项</v>
      </c>
    </row>
    <row r="38" ht="36" customHeight="1" spans="1:7">
      <c r="A38" s="310">
        <v>21161</v>
      </c>
      <c r="B38" s="322" t="s">
        <v>2634</v>
      </c>
      <c r="C38" s="323">
        <f>SUM(C39:C42)</f>
        <v>0</v>
      </c>
      <c r="D38" s="323">
        <f>SUM(D39:D42)</f>
        <v>0</v>
      </c>
      <c r="E38" s="324" t="str">
        <f t="shared" si="5"/>
        <v/>
      </c>
      <c r="F38" s="314" t="str">
        <f t="shared" si="0"/>
        <v>否</v>
      </c>
      <c r="G38" s="298" t="str">
        <f t="shared" si="1"/>
        <v>款</v>
      </c>
    </row>
    <row r="39" ht="36" customHeight="1" spans="1:7">
      <c r="A39" s="316">
        <v>2116101</v>
      </c>
      <c r="B39" s="317" t="s">
        <v>2635</v>
      </c>
      <c r="C39" s="318"/>
      <c r="D39" s="318"/>
      <c r="E39" s="319" t="str">
        <f t="shared" si="5"/>
        <v/>
      </c>
      <c r="F39" s="314" t="str">
        <f t="shared" si="0"/>
        <v>否</v>
      </c>
      <c r="G39" s="298" t="str">
        <f t="shared" si="1"/>
        <v>项</v>
      </c>
    </row>
    <row r="40" ht="36" customHeight="1" spans="1:7">
      <c r="A40" s="316">
        <v>2116102</v>
      </c>
      <c r="B40" s="317" t="s">
        <v>2636</v>
      </c>
      <c r="C40" s="318"/>
      <c r="D40" s="318"/>
      <c r="E40" s="319" t="str">
        <f t="shared" si="5"/>
        <v/>
      </c>
      <c r="F40" s="314" t="str">
        <f t="shared" si="0"/>
        <v>否</v>
      </c>
      <c r="G40" s="298" t="str">
        <f t="shared" si="1"/>
        <v>项</v>
      </c>
    </row>
    <row r="41" ht="36" customHeight="1" spans="1:7">
      <c r="A41" s="316">
        <v>2116103</v>
      </c>
      <c r="B41" s="317" t="s">
        <v>2637</v>
      </c>
      <c r="C41" s="318"/>
      <c r="D41" s="318"/>
      <c r="E41" s="319" t="str">
        <f t="shared" si="5"/>
        <v/>
      </c>
      <c r="F41" s="314" t="str">
        <f t="shared" si="0"/>
        <v>否</v>
      </c>
      <c r="G41" s="298" t="str">
        <f t="shared" si="1"/>
        <v>项</v>
      </c>
    </row>
    <row r="42" ht="36" customHeight="1" spans="1:7">
      <c r="A42" s="316">
        <v>2116104</v>
      </c>
      <c r="B42" s="317" t="s">
        <v>2638</v>
      </c>
      <c r="C42" s="318"/>
      <c r="D42" s="318"/>
      <c r="E42" s="319" t="str">
        <f t="shared" si="5"/>
        <v/>
      </c>
      <c r="F42" s="314" t="str">
        <f t="shared" si="0"/>
        <v>否</v>
      </c>
      <c r="G42" s="298" t="str">
        <f t="shared" si="1"/>
        <v>项</v>
      </c>
    </row>
    <row r="43" ht="36" customHeight="1" spans="1:7">
      <c r="A43" s="310" t="s">
        <v>97</v>
      </c>
      <c r="B43" s="311" t="s">
        <v>2639</v>
      </c>
      <c r="C43" s="312">
        <v>25426</v>
      </c>
      <c r="D43" s="312">
        <v>21737</v>
      </c>
      <c r="E43" s="313"/>
      <c r="F43" s="314" t="str">
        <f t="shared" si="0"/>
        <v>是</v>
      </c>
      <c r="G43" s="298" t="str">
        <f t="shared" si="1"/>
        <v>类</v>
      </c>
    </row>
    <row r="44" ht="36" customHeight="1" spans="1:7">
      <c r="A44" s="310" t="s">
        <v>2640</v>
      </c>
      <c r="B44" s="311" t="s">
        <v>2641</v>
      </c>
      <c r="C44" s="312">
        <f>SUM(C45:C56)</f>
        <v>25426</v>
      </c>
      <c r="D44" s="312">
        <v>21737</v>
      </c>
      <c r="E44" s="313"/>
      <c r="F44" s="314" t="str">
        <f t="shared" si="0"/>
        <v>是</v>
      </c>
      <c r="G44" s="298" t="str">
        <f t="shared" si="1"/>
        <v>款</v>
      </c>
    </row>
    <row r="45" ht="36" customHeight="1" spans="1:7">
      <c r="A45" s="316" t="s">
        <v>2642</v>
      </c>
      <c r="B45" s="317" t="s">
        <v>2643</v>
      </c>
      <c r="C45" s="318">
        <v>7500</v>
      </c>
      <c r="D45" s="318">
        <v>10588</v>
      </c>
      <c r="E45" s="319">
        <f t="shared" ref="E45:E55" si="6">IF(C45&gt;0,D45/C45-1,IF(C45&lt;0,-(D45/C45-1),""))</f>
        <v>0.411733333333333</v>
      </c>
      <c r="F45" s="314" t="str">
        <f t="shared" si="0"/>
        <v>是</v>
      </c>
      <c r="G45" s="298" t="str">
        <f t="shared" si="1"/>
        <v>项</v>
      </c>
    </row>
    <row r="46" ht="36" customHeight="1" spans="1:7">
      <c r="A46" s="316" t="s">
        <v>2644</v>
      </c>
      <c r="B46" s="317" t="s">
        <v>2645</v>
      </c>
      <c r="C46" s="318">
        <v>9715</v>
      </c>
      <c r="D46" s="318">
        <v>4960</v>
      </c>
      <c r="E46" s="319">
        <f t="shared" si="6"/>
        <v>-0.489449305198147</v>
      </c>
      <c r="F46" s="314" t="str">
        <f t="shared" si="0"/>
        <v>是</v>
      </c>
      <c r="G46" s="298" t="str">
        <f t="shared" si="1"/>
        <v>项</v>
      </c>
    </row>
    <row r="47" ht="36" customHeight="1" spans="1:7">
      <c r="A47" s="316" t="s">
        <v>2646</v>
      </c>
      <c r="B47" s="317" t="s">
        <v>2647</v>
      </c>
      <c r="C47" s="318">
        <v>8211</v>
      </c>
      <c r="D47" s="318">
        <v>3745</v>
      </c>
      <c r="E47" s="319">
        <f t="shared" si="6"/>
        <v>-0.543904518329071</v>
      </c>
      <c r="F47" s="314" t="str">
        <f t="shared" si="0"/>
        <v>是</v>
      </c>
      <c r="G47" s="298" t="str">
        <f t="shared" si="1"/>
        <v>项</v>
      </c>
    </row>
    <row r="48" ht="36" customHeight="1" spans="1:7">
      <c r="A48" s="316" t="s">
        <v>2648</v>
      </c>
      <c r="B48" s="317" t="s">
        <v>2649</v>
      </c>
      <c r="C48" s="318"/>
      <c r="D48" s="318">
        <v>2044</v>
      </c>
      <c r="E48" s="319" t="str">
        <f t="shared" si="6"/>
        <v/>
      </c>
      <c r="F48" s="314" t="str">
        <f t="shared" si="0"/>
        <v>是</v>
      </c>
      <c r="G48" s="298" t="str">
        <f t="shared" si="1"/>
        <v>项</v>
      </c>
    </row>
    <row r="49" ht="36" customHeight="1" spans="1:7">
      <c r="A49" s="316" t="s">
        <v>2650</v>
      </c>
      <c r="B49" s="317" t="s">
        <v>2651</v>
      </c>
      <c r="C49" s="318"/>
      <c r="D49" s="318">
        <v>40</v>
      </c>
      <c r="E49" s="319" t="str">
        <f t="shared" si="6"/>
        <v/>
      </c>
      <c r="F49" s="314" t="str">
        <f t="shared" si="0"/>
        <v>是</v>
      </c>
      <c r="G49" s="298" t="str">
        <f t="shared" si="1"/>
        <v>项</v>
      </c>
    </row>
    <row r="50" ht="36" customHeight="1" spans="1:7">
      <c r="A50" s="316" t="s">
        <v>2652</v>
      </c>
      <c r="B50" s="317" t="s">
        <v>2653</v>
      </c>
      <c r="C50" s="318"/>
      <c r="D50" s="318"/>
      <c r="E50" s="319" t="str">
        <f t="shared" si="6"/>
        <v/>
      </c>
      <c r="F50" s="314" t="str">
        <f t="shared" si="0"/>
        <v>否</v>
      </c>
      <c r="G50" s="298" t="str">
        <f t="shared" si="1"/>
        <v>项</v>
      </c>
    </row>
    <row r="51" ht="36" customHeight="1" spans="1:7">
      <c r="A51" s="316" t="s">
        <v>2654</v>
      </c>
      <c r="B51" s="317" t="s">
        <v>2655</v>
      </c>
      <c r="C51" s="318"/>
      <c r="D51" s="318"/>
      <c r="E51" s="319" t="str">
        <f t="shared" si="6"/>
        <v/>
      </c>
      <c r="F51" s="314" t="str">
        <f t="shared" si="0"/>
        <v>否</v>
      </c>
      <c r="G51" s="298" t="str">
        <f t="shared" si="1"/>
        <v>项</v>
      </c>
    </row>
    <row r="52" ht="36" customHeight="1" spans="1:7">
      <c r="A52" s="316" t="s">
        <v>2656</v>
      </c>
      <c r="B52" s="317" t="s">
        <v>2657</v>
      </c>
      <c r="C52" s="318"/>
      <c r="D52" s="318"/>
      <c r="E52" s="319" t="str">
        <f t="shared" si="6"/>
        <v/>
      </c>
      <c r="F52" s="314" t="str">
        <f t="shared" si="0"/>
        <v>否</v>
      </c>
      <c r="G52" s="298" t="str">
        <f t="shared" si="1"/>
        <v>项</v>
      </c>
    </row>
    <row r="53" ht="36" customHeight="1" spans="1:7">
      <c r="A53" s="316" t="s">
        <v>2658</v>
      </c>
      <c r="B53" s="317" t="s">
        <v>2659</v>
      </c>
      <c r="C53" s="318"/>
      <c r="D53" s="318"/>
      <c r="E53" s="319" t="str">
        <f t="shared" si="6"/>
        <v/>
      </c>
      <c r="F53" s="314" t="str">
        <f t="shared" si="0"/>
        <v>否</v>
      </c>
      <c r="G53" s="298" t="str">
        <f t="shared" si="1"/>
        <v>项</v>
      </c>
    </row>
    <row r="54" ht="36" customHeight="1" spans="1:7">
      <c r="A54" s="316" t="s">
        <v>2660</v>
      </c>
      <c r="B54" s="317" t="s">
        <v>2661</v>
      </c>
      <c r="C54" s="318"/>
      <c r="D54" s="318"/>
      <c r="E54" s="319" t="str">
        <f t="shared" si="6"/>
        <v/>
      </c>
      <c r="F54" s="314" t="str">
        <f t="shared" si="0"/>
        <v>否</v>
      </c>
      <c r="G54" s="298" t="str">
        <f t="shared" si="1"/>
        <v>项</v>
      </c>
    </row>
    <row r="55" ht="36" customHeight="1" spans="1:7">
      <c r="A55" s="316" t="s">
        <v>2662</v>
      </c>
      <c r="B55" s="317" t="s">
        <v>2663</v>
      </c>
      <c r="C55" s="318"/>
      <c r="D55" s="318"/>
      <c r="E55" s="319" t="str">
        <f t="shared" si="6"/>
        <v/>
      </c>
      <c r="F55" s="314" t="str">
        <f t="shared" si="0"/>
        <v>否</v>
      </c>
      <c r="G55" s="298" t="str">
        <f t="shared" si="1"/>
        <v>项</v>
      </c>
    </row>
    <row r="56" ht="36" customHeight="1" spans="1:7">
      <c r="A56" s="316" t="s">
        <v>2664</v>
      </c>
      <c r="B56" s="315" t="s">
        <v>2665</v>
      </c>
      <c r="C56" s="320"/>
      <c r="D56" s="320"/>
      <c r="E56" s="321"/>
      <c r="F56" s="314" t="str">
        <f t="shared" si="0"/>
        <v>否</v>
      </c>
      <c r="G56" s="298" t="str">
        <f t="shared" si="1"/>
        <v>项</v>
      </c>
    </row>
    <row r="57" ht="36" customHeight="1" spans="1:7">
      <c r="A57" s="310" t="s">
        <v>2666</v>
      </c>
      <c r="B57" s="322" t="s">
        <v>2667</v>
      </c>
      <c r="C57" s="323">
        <f>SUM(C58:C60)</f>
        <v>0</v>
      </c>
      <c r="D57" s="323">
        <f>SUM(D58:D60)</f>
        <v>0</v>
      </c>
      <c r="E57" s="324" t="str">
        <f t="shared" ref="E57:E97" si="7">IF(C57&gt;0,D57/C57-1,IF(C57&lt;0,-(D57/C57-1),""))</f>
        <v/>
      </c>
      <c r="F57" s="314" t="str">
        <f t="shared" si="0"/>
        <v>否</v>
      </c>
      <c r="G57" s="298" t="str">
        <f t="shared" si="1"/>
        <v>款</v>
      </c>
    </row>
    <row r="58" ht="36" customHeight="1" spans="1:7">
      <c r="A58" s="316" t="s">
        <v>2668</v>
      </c>
      <c r="B58" s="317" t="s">
        <v>2643</v>
      </c>
      <c r="C58" s="318"/>
      <c r="D58" s="318"/>
      <c r="E58" s="319" t="str">
        <f t="shared" si="7"/>
        <v/>
      </c>
      <c r="F58" s="314" t="str">
        <f t="shared" si="0"/>
        <v>否</v>
      </c>
      <c r="G58" s="298" t="str">
        <f t="shared" si="1"/>
        <v>项</v>
      </c>
    </row>
    <row r="59" ht="36" customHeight="1" spans="1:7">
      <c r="A59" s="316" t="s">
        <v>2669</v>
      </c>
      <c r="B59" s="317" t="s">
        <v>2645</v>
      </c>
      <c r="C59" s="318"/>
      <c r="D59" s="318"/>
      <c r="E59" s="319" t="str">
        <f t="shared" si="7"/>
        <v/>
      </c>
      <c r="F59" s="314" t="str">
        <f t="shared" si="0"/>
        <v>否</v>
      </c>
      <c r="G59" s="298" t="str">
        <f t="shared" si="1"/>
        <v>项</v>
      </c>
    </row>
    <row r="60" ht="36" customHeight="1" spans="1:7">
      <c r="A60" s="316" t="s">
        <v>2670</v>
      </c>
      <c r="B60" s="317" t="s">
        <v>2671</v>
      </c>
      <c r="C60" s="318"/>
      <c r="D60" s="318"/>
      <c r="E60" s="319" t="str">
        <f t="shared" si="7"/>
        <v/>
      </c>
      <c r="F60" s="314" t="str">
        <f t="shared" si="0"/>
        <v>否</v>
      </c>
      <c r="G60" s="298" t="str">
        <f t="shared" si="1"/>
        <v>项</v>
      </c>
    </row>
    <row r="61" ht="36" customHeight="1" spans="1:7">
      <c r="A61" s="310" t="s">
        <v>2672</v>
      </c>
      <c r="B61" s="322" t="s">
        <v>2673</v>
      </c>
      <c r="C61" s="323"/>
      <c r="D61" s="323"/>
      <c r="E61" s="324" t="str">
        <f t="shared" si="7"/>
        <v/>
      </c>
      <c r="F61" s="314" t="str">
        <f t="shared" si="0"/>
        <v>否</v>
      </c>
      <c r="G61" s="298" t="str">
        <f t="shared" si="1"/>
        <v>款</v>
      </c>
    </row>
    <row r="62" ht="36" customHeight="1" spans="1:7">
      <c r="A62" s="310" t="s">
        <v>2674</v>
      </c>
      <c r="B62" s="322" t="s">
        <v>2675</v>
      </c>
      <c r="C62" s="323">
        <f>SUM(C63:C67)</f>
        <v>0</v>
      </c>
      <c r="D62" s="323">
        <f>SUM(D63:D67)</f>
        <v>0</v>
      </c>
      <c r="E62" s="324" t="str">
        <f t="shared" si="7"/>
        <v/>
      </c>
      <c r="F62" s="314" t="str">
        <f t="shared" si="0"/>
        <v>否</v>
      </c>
      <c r="G62" s="298" t="str">
        <f t="shared" si="1"/>
        <v>款</v>
      </c>
    </row>
    <row r="63" ht="36" customHeight="1" spans="1:7">
      <c r="A63" s="316" t="s">
        <v>2676</v>
      </c>
      <c r="B63" s="317" t="s">
        <v>2677</v>
      </c>
      <c r="C63" s="318"/>
      <c r="D63" s="318"/>
      <c r="E63" s="319" t="str">
        <f t="shared" si="7"/>
        <v/>
      </c>
      <c r="F63" s="314" t="str">
        <f t="shared" si="0"/>
        <v>否</v>
      </c>
      <c r="G63" s="298" t="str">
        <f t="shared" si="1"/>
        <v>项</v>
      </c>
    </row>
    <row r="64" ht="36" customHeight="1" spans="1:7">
      <c r="A64" s="316" t="s">
        <v>2678</v>
      </c>
      <c r="B64" s="317" t="s">
        <v>2679</v>
      </c>
      <c r="C64" s="318"/>
      <c r="D64" s="318"/>
      <c r="E64" s="319" t="str">
        <f t="shared" si="7"/>
        <v/>
      </c>
      <c r="F64" s="314" t="str">
        <f t="shared" si="0"/>
        <v>否</v>
      </c>
      <c r="G64" s="298" t="str">
        <f t="shared" si="1"/>
        <v>项</v>
      </c>
    </row>
    <row r="65" ht="36" customHeight="1" spans="1:7">
      <c r="A65" s="316" t="s">
        <v>2680</v>
      </c>
      <c r="B65" s="317" t="s">
        <v>2681</v>
      </c>
      <c r="C65" s="318"/>
      <c r="D65" s="318"/>
      <c r="E65" s="319" t="str">
        <f t="shared" si="7"/>
        <v/>
      </c>
      <c r="F65" s="314" t="str">
        <f t="shared" si="0"/>
        <v>否</v>
      </c>
      <c r="G65" s="298" t="str">
        <f t="shared" si="1"/>
        <v>项</v>
      </c>
    </row>
    <row r="66" ht="36" customHeight="1" spans="1:7">
      <c r="A66" s="316" t="s">
        <v>2682</v>
      </c>
      <c r="B66" s="317" t="s">
        <v>2683</v>
      </c>
      <c r="C66" s="318"/>
      <c r="D66" s="318"/>
      <c r="E66" s="319" t="str">
        <f t="shared" si="7"/>
        <v/>
      </c>
      <c r="F66" s="314" t="str">
        <f t="shared" si="0"/>
        <v>否</v>
      </c>
      <c r="G66" s="298" t="str">
        <f t="shared" si="1"/>
        <v>项</v>
      </c>
    </row>
    <row r="67" ht="36" customHeight="1" spans="1:7">
      <c r="A67" s="316" t="s">
        <v>2684</v>
      </c>
      <c r="B67" s="317" t="s">
        <v>2685</v>
      </c>
      <c r="C67" s="318"/>
      <c r="D67" s="318"/>
      <c r="E67" s="319" t="str">
        <f t="shared" si="7"/>
        <v/>
      </c>
      <c r="F67" s="314" t="str">
        <f t="shared" si="0"/>
        <v>否</v>
      </c>
      <c r="G67" s="298" t="str">
        <f t="shared" si="1"/>
        <v>项</v>
      </c>
    </row>
    <row r="68" ht="36" customHeight="1" spans="1:7">
      <c r="A68" s="310" t="s">
        <v>2686</v>
      </c>
      <c r="B68" s="322" t="s">
        <v>2687</v>
      </c>
      <c r="C68" s="323">
        <f>SUM(C69:C71)</f>
        <v>0</v>
      </c>
      <c r="D68" s="323">
        <f>SUM(D69:D71)</f>
        <v>0</v>
      </c>
      <c r="E68" s="324" t="str">
        <f t="shared" si="7"/>
        <v/>
      </c>
      <c r="F68" s="314" t="str">
        <f t="shared" ref="F68:F131" si="8">IF(LEN(A68)=3,"是",IF(B68&lt;&gt;"",IF(SUM(C68:D68)&lt;&gt;0,"是","否"),"是"))</f>
        <v>否</v>
      </c>
      <c r="G68" s="298" t="str">
        <f t="shared" ref="G68:G131" si="9">IF(LEN(A68)=3,"类",IF(LEN(A68)=5,"款","项"))</f>
        <v>款</v>
      </c>
    </row>
    <row r="69" ht="36" customHeight="1" spans="1:7">
      <c r="A69" s="316" t="s">
        <v>2688</v>
      </c>
      <c r="B69" s="317" t="s">
        <v>2689</v>
      </c>
      <c r="C69" s="318"/>
      <c r="D69" s="318"/>
      <c r="E69" s="319" t="str">
        <f t="shared" si="7"/>
        <v/>
      </c>
      <c r="F69" s="314" t="str">
        <f t="shared" si="8"/>
        <v>否</v>
      </c>
      <c r="G69" s="298" t="str">
        <f t="shared" si="9"/>
        <v>项</v>
      </c>
    </row>
    <row r="70" ht="36" customHeight="1" spans="1:7">
      <c r="A70" s="316" t="s">
        <v>2690</v>
      </c>
      <c r="B70" s="317" t="s">
        <v>2691</v>
      </c>
      <c r="C70" s="318"/>
      <c r="D70" s="318"/>
      <c r="E70" s="319" t="str">
        <f t="shared" si="7"/>
        <v/>
      </c>
      <c r="F70" s="314" t="str">
        <f t="shared" si="8"/>
        <v>否</v>
      </c>
      <c r="G70" s="298" t="str">
        <f t="shared" si="9"/>
        <v>项</v>
      </c>
    </row>
    <row r="71" ht="36" customHeight="1" spans="1:7">
      <c r="A71" s="316" t="s">
        <v>2692</v>
      </c>
      <c r="B71" s="317" t="s">
        <v>2693</v>
      </c>
      <c r="C71" s="318"/>
      <c r="D71" s="318"/>
      <c r="E71" s="319" t="str">
        <f t="shared" si="7"/>
        <v/>
      </c>
      <c r="F71" s="314" t="str">
        <f t="shared" si="8"/>
        <v>否</v>
      </c>
      <c r="G71" s="298" t="str">
        <f t="shared" si="9"/>
        <v>项</v>
      </c>
    </row>
    <row r="72" ht="36" customHeight="1" spans="1:7">
      <c r="A72" s="310" t="s">
        <v>2694</v>
      </c>
      <c r="B72" s="322" t="s">
        <v>2695</v>
      </c>
      <c r="C72" s="323">
        <f>SUM(C73:C75)</f>
        <v>0</v>
      </c>
      <c r="D72" s="323">
        <f>SUM(D73:D75)</f>
        <v>0</v>
      </c>
      <c r="E72" s="324" t="str">
        <f t="shared" si="7"/>
        <v/>
      </c>
      <c r="F72" s="314" t="str">
        <f t="shared" si="8"/>
        <v>否</v>
      </c>
      <c r="G72" s="298" t="str">
        <f t="shared" si="9"/>
        <v>款</v>
      </c>
    </row>
    <row r="73" ht="36" customHeight="1" spans="1:7">
      <c r="A73" s="316" t="s">
        <v>2696</v>
      </c>
      <c r="B73" s="317" t="s">
        <v>2643</v>
      </c>
      <c r="C73" s="318"/>
      <c r="D73" s="318"/>
      <c r="E73" s="319" t="str">
        <f t="shared" si="7"/>
        <v/>
      </c>
      <c r="F73" s="314" t="str">
        <f t="shared" si="8"/>
        <v>否</v>
      </c>
      <c r="G73" s="298" t="str">
        <f t="shared" si="9"/>
        <v>项</v>
      </c>
    </row>
    <row r="74" ht="36" customHeight="1" spans="1:7">
      <c r="A74" s="316" t="s">
        <v>2697</v>
      </c>
      <c r="B74" s="317" t="s">
        <v>2645</v>
      </c>
      <c r="C74" s="318"/>
      <c r="D74" s="318"/>
      <c r="E74" s="319" t="str">
        <f t="shared" si="7"/>
        <v/>
      </c>
      <c r="F74" s="314" t="str">
        <f t="shared" si="8"/>
        <v>否</v>
      </c>
      <c r="G74" s="298" t="str">
        <f t="shared" si="9"/>
        <v>项</v>
      </c>
    </row>
    <row r="75" ht="36" customHeight="1" spans="1:7">
      <c r="A75" s="316" t="s">
        <v>2698</v>
      </c>
      <c r="B75" s="317" t="s">
        <v>2699</v>
      </c>
      <c r="C75" s="318"/>
      <c r="D75" s="318"/>
      <c r="E75" s="319" t="str">
        <f t="shared" si="7"/>
        <v/>
      </c>
      <c r="F75" s="314" t="str">
        <f t="shared" si="8"/>
        <v>否</v>
      </c>
      <c r="G75" s="298" t="str">
        <f t="shared" si="9"/>
        <v>项</v>
      </c>
    </row>
    <row r="76" ht="36" customHeight="1" spans="1:7">
      <c r="A76" s="310" t="s">
        <v>2700</v>
      </c>
      <c r="B76" s="322" t="s">
        <v>2701</v>
      </c>
      <c r="C76" s="323">
        <f>SUM(C77:C79)</f>
        <v>0</v>
      </c>
      <c r="D76" s="323">
        <f>SUM(D77:D79)</f>
        <v>0</v>
      </c>
      <c r="E76" s="324" t="str">
        <f t="shared" si="7"/>
        <v/>
      </c>
      <c r="F76" s="314" t="str">
        <f t="shared" si="8"/>
        <v>否</v>
      </c>
      <c r="G76" s="298" t="str">
        <f t="shared" si="9"/>
        <v>款</v>
      </c>
    </row>
    <row r="77" ht="36" customHeight="1" spans="1:7">
      <c r="A77" s="316" t="s">
        <v>2702</v>
      </c>
      <c r="B77" s="317" t="s">
        <v>2643</v>
      </c>
      <c r="C77" s="318"/>
      <c r="D77" s="318"/>
      <c r="E77" s="319" t="str">
        <f t="shared" si="7"/>
        <v/>
      </c>
      <c r="F77" s="314" t="str">
        <f t="shared" si="8"/>
        <v>否</v>
      </c>
      <c r="G77" s="298" t="str">
        <f t="shared" si="9"/>
        <v>项</v>
      </c>
    </row>
    <row r="78" ht="36" customHeight="1" spans="1:7">
      <c r="A78" s="316" t="s">
        <v>2703</v>
      </c>
      <c r="B78" s="317" t="s">
        <v>2645</v>
      </c>
      <c r="C78" s="318"/>
      <c r="D78" s="318"/>
      <c r="E78" s="319" t="str">
        <f t="shared" si="7"/>
        <v/>
      </c>
      <c r="F78" s="314" t="str">
        <f t="shared" si="8"/>
        <v>否</v>
      </c>
      <c r="G78" s="298" t="str">
        <f t="shared" si="9"/>
        <v>项</v>
      </c>
    </row>
    <row r="79" ht="36" customHeight="1" spans="1:7">
      <c r="A79" s="316" t="s">
        <v>2704</v>
      </c>
      <c r="B79" s="317" t="s">
        <v>2705</v>
      </c>
      <c r="C79" s="318"/>
      <c r="D79" s="318"/>
      <c r="E79" s="319" t="str">
        <f t="shared" si="7"/>
        <v/>
      </c>
      <c r="F79" s="314" t="str">
        <f t="shared" si="8"/>
        <v>否</v>
      </c>
      <c r="G79" s="298" t="str">
        <f t="shared" si="9"/>
        <v>项</v>
      </c>
    </row>
    <row r="80" ht="36" customHeight="1" spans="1:7">
      <c r="A80" s="310" t="s">
        <v>2706</v>
      </c>
      <c r="B80" s="322" t="s">
        <v>2707</v>
      </c>
      <c r="C80" s="323">
        <f>SUM(C81:C85)</f>
        <v>0</v>
      </c>
      <c r="D80" s="323">
        <f>SUM(D81:D85)</f>
        <v>0</v>
      </c>
      <c r="E80" s="324" t="str">
        <f t="shared" si="7"/>
        <v/>
      </c>
      <c r="F80" s="314" t="str">
        <f t="shared" si="8"/>
        <v>否</v>
      </c>
      <c r="G80" s="298" t="str">
        <f t="shared" si="9"/>
        <v>款</v>
      </c>
    </row>
    <row r="81" ht="36" customHeight="1" spans="1:7">
      <c r="A81" s="316" t="s">
        <v>2708</v>
      </c>
      <c r="B81" s="317" t="s">
        <v>2677</v>
      </c>
      <c r="C81" s="318"/>
      <c r="D81" s="318"/>
      <c r="E81" s="319" t="str">
        <f t="shared" si="7"/>
        <v/>
      </c>
      <c r="F81" s="314" t="str">
        <f t="shared" si="8"/>
        <v>否</v>
      </c>
      <c r="G81" s="298" t="str">
        <f t="shared" si="9"/>
        <v>项</v>
      </c>
    </row>
    <row r="82" ht="36" customHeight="1" spans="1:7">
      <c r="A82" s="316" t="s">
        <v>2709</v>
      </c>
      <c r="B82" s="317" t="s">
        <v>2679</v>
      </c>
      <c r="C82" s="318"/>
      <c r="D82" s="318"/>
      <c r="E82" s="319" t="str">
        <f t="shared" si="7"/>
        <v/>
      </c>
      <c r="F82" s="314" t="str">
        <f t="shared" si="8"/>
        <v>否</v>
      </c>
      <c r="G82" s="298" t="str">
        <f t="shared" si="9"/>
        <v>项</v>
      </c>
    </row>
    <row r="83" ht="36" customHeight="1" spans="1:7">
      <c r="A83" s="316" t="s">
        <v>2710</v>
      </c>
      <c r="B83" s="317" t="s">
        <v>2681</v>
      </c>
      <c r="C83" s="318"/>
      <c r="D83" s="318"/>
      <c r="E83" s="319" t="str">
        <f t="shared" si="7"/>
        <v/>
      </c>
      <c r="F83" s="314" t="str">
        <f t="shared" si="8"/>
        <v>否</v>
      </c>
      <c r="G83" s="298" t="str">
        <f t="shared" si="9"/>
        <v>项</v>
      </c>
    </row>
    <row r="84" ht="36" customHeight="1" spans="1:7">
      <c r="A84" s="316" t="s">
        <v>2711</v>
      </c>
      <c r="B84" s="317" t="s">
        <v>2683</v>
      </c>
      <c r="C84" s="318"/>
      <c r="D84" s="318"/>
      <c r="E84" s="319" t="str">
        <f t="shared" si="7"/>
        <v/>
      </c>
      <c r="F84" s="314" t="str">
        <f t="shared" si="8"/>
        <v>否</v>
      </c>
      <c r="G84" s="298" t="str">
        <f t="shared" si="9"/>
        <v>项</v>
      </c>
    </row>
    <row r="85" ht="36" customHeight="1" spans="1:7">
      <c r="A85" s="316" t="s">
        <v>2712</v>
      </c>
      <c r="B85" s="317" t="s">
        <v>2713</v>
      </c>
      <c r="C85" s="318"/>
      <c r="D85" s="318"/>
      <c r="E85" s="319" t="str">
        <f t="shared" si="7"/>
        <v/>
      </c>
      <c r="F85" s="314" t="str">
        <f t="shared" si="8"/>
        <v>否</v>
      </c>
      <c r="G85" s="298" t="str">
        <f t="shared" si="9"/>
        <v>项</v>
      </c>
    </row>
    <row r="86" ht="36" customHeight="1" spans="1:7">
      <c r="A86" s="310" t="s">
        <v>2714</v>
      </c>
      <c r="B86" s="322" t="s">
        <v>2715</v>
      </c>
      <c r="C86" s="323">
        <f>SUM(C87:C88)</f>
        <v>0</v>
      </c>
      <c r="D86" s="323">
        <f>SUM(D87:D88)</f>
        <v>0</v>
      </c>
      <c r="E86" s="324" t="str">
        <f t="shared" si="7"/>
        <v/>
      </c>
      <c r="F86" s="314" t="str">
        <f t="shared" si="8"/>
        <v>否</v>
      </c>
      <c r="G86" s="298" t="str">
        <f t="shared" si="9"/>
        <v>款</v>
      </c>
    </row>
    <row r="87" ht="36" customHeight="1" spans="1:7">
      <c r="A87" s="316" t="s">
        <v>2716</v>
      </c>
      <c r="B87" s="317" t="s">
        <v>2689</v>
      </c>
      <c r="C87" s="318"/>
      <c r="D87" s="318"/>
      <c r="E87" s="319" t="str">
        <f t="shared" si="7"/>
        <v/>
      </c>
      <c r="F87" s="314" t="str">
        <f t="shared" si="8"/>
        <v>否</v>
      </c>
      <c r="G87" s="298" t="str">
        <f t="shared" si="9"/>
        <v>项</v>
      </c>
    </row>
    <row r="88" ht="36" customHeight="1" spans="1:7">
      <c r="A88" s="316" t="s">
        <v>2717</v>
      </c>
      <c r="B88" s="317" t="s">
        <v>2718</v>
      </c>
      <c r="C88" s="318"/>
      <c r="D88" s="318"/>
      <c r="E88" s="319" t="str">
        <f t="shared" si="7"/>
        <v/>
      </c>
      <c r="F88" s="314" t="str">
        <f t="shared" si="8"/>
        <v>否</v>
      </c>
      <c r="G88" s="298" t="str">
        <f t="shared" si="9"/>
        <v>项</v>
      </c>
    </row>
    <row r="89" ht="36" customHeight="1" spans="1:7">
      <c r="A89" s="310" t="s">
        <v>2719</v>
      </c>
      <c r="B89" s="322" t="s">
        <v>2720</v>
      </c>
      <c r="C89" s="323">
        <f>SUM(C90:C97)</f>
        <v>0</v>
      </c>
      <c r="D89" s="323">
        <f>SUM(D90:D97)</f>
        <v>0</v>
      </c>
      <c r="E89" s="324" t="str">
        <f t="shared" si="7"/>
        <v/>
      </c>
      <c r="F89" s="314" t="str">
        <f t="shared" si="8"/>
        <v>否</v>
      </c>
      <c r="G89" s="298" t="str">
        <f t="shared" si="9"/>
        <v>款</v>
      </c>
    </row>
    <row r="90" ht="36" customHeight="1" spans="1:7">
      <c r="A90" s="316" t="s">
        <v>2721</v>
      </c>
      <c r="B90" s="317" t="s">
        <v>2643</v>
      </c>
      <c r="C90" s="318"/>
      <c r="D90" s="318"/>
      <c r="E90" s="319" t="str">
        <f t="shared" si="7"/>
        <v/>
      </c>
      <c r="F90" s="314" t="str">
        <f t="shared" si="8"/>
        <v>否</v>
      </c>
      <c r="G90" s="298" t="str">
        <f t="shared" si="9"/>
        <v>项</v>
      </c>
    </row>
    <row r="91" ht="36" customHeight="1" spans="1:7">
      <c r="A91" s="316" t="s">
        <v>2722</v>
      </c>
      <c r="B91" s="317" t="s">
        <v>2645</v>
      </c>
      <c r="C91" s="318"/>
      <c r="D91" s="318"/>
      <c r="E91" s="319" t="str">
        <f t="shared" si="7"/>
        <v/>
      </c>
      <c r="F91" s="314" t="str">
        <f t="shared" si="8"/>
        <v>否</v>
      </c>
      <c r="G91" s="298" t="str">
        <f t="shared" si="9"/>
        <v>项</v>
      </c>
    </row>
    <row r="92" ht="36" customHeight="1" spans="1:7">
      <c r="A92" s="316" t="s">
        <v>2723</v>
      </c>
      <c r="B92" s="317" t="s">
        <v>2647</v>
      </c>
      <c r="C92" s="318"/>
      <c r="D92" s="318"/>
      <c r="E92" s="319" t="str">
        <f t="shared" si="7"/>
        <v/>
      </c>
      <c r="F92" s="314" t="str">
        <f t="shared" si="8"/>
        <v>否</v>
      </c>
      <c r="G92" s="298" t="str">
        <f t="shared" si="9"/>
        <v>项</v>
      </c>
    </row>
    <row r="93" ht="36" customHeight="1" spans="1:7">
      <c r="A93" s="316" t="s">
        <v>2724</v>
      </c>
      <c r="B93" s="317" t="s">
        <v>2649</v>
      </c>
      <c r="C93" s="318"/>
      <c r="D93" s="318"/>
      <c r="E93" s="319" t="str">
        <f t="shared" si="7"/>
        <v/>
      </c>
      <c r="F93" s="314" t="str">
        <f t="shared" si="8"/>
        <v>否</v>
      </c>
      <c r="G93" s="298" t="str">
        <f t="shared" si="9"/>
        <v>项</v>
      </c>
    </row>
    <row r="94" ht="36" customHeight="1" spans="1:7">
      <c r="A94" s="316" t="s">
        <v>2725</v>
      </c>
      <c r="B94" s="317" t="s">
        <v>2655</v>
      </c>
      <c r="C94" s="318"/>
      <c r="D94" s="318"/>
      <c r="E94" s="319" t="str">
        <f t="shared" si="7"/>
        <v/>
      </c>
      <c r="F94" s="314" t="str">
        <f t="shared" si="8"/>
        <v>否</v>
      </c>
      <c r="G94" s="298" t="str">
        <f t="shared" si="9"/>
        <v>项</v>
      </c>
    </row>
    <row r="95" ht="36" customHeight="1" spans="1:7">
      <c r="A95" s="316" t="s">
        <v>2726</v>
      </c>
      <c r="B95" s="317" t="s">
        <v>2659</v>
      </c>
      <c r="C95" s="318"/>
      <c r="D95" s="318"/>
      <c r="E95" s="319" t="str">
        <f t="shared" si="7"/>
        <v/>
      </c>
      <c r="F95" s="314" t="str">
        <f t="shared" si="8"/>
        <v>否</v>
      </c>
      <c r="G95" s="298" t="str">
        <f t="shared" si="9"/>
        <v>项</v>
      </c>
    </row>
    <row r="96" ht="36" customHeight="1" spans="1:7">
      <c r="A96" s="316" t="s">
        <v>2727</v>
      </c>
      <c r="B96" s="317" t="s">
        <v>2661</v>
      </c>
      <c r="C96" s="318"/>
      <c r="D96" s="318"/>
      <c r="E96" s="319" t="str">
        <f t="shared" si="7"/>
        <v/>
      </c>
      <c r="F96" s="314" t="str">
        <f t="shared" si="8"/>
        <v>否</v>
      </c>
      <c r="G96" s="298" t="str">
        <f t="shared" si="9"/>
        <v>项</v>
      </c>
    </row>
    <row r="97" ht="36" customHeight="1" spans="1:7">
      <c r="A97" s="316" t="s">
        <v>2728</v>
      </c>
      <c r="B97" s="317" t="s">
        <v>2729</v>
      </c>
      <c r="C97" s="318"/>
      <c r="D97" s="318"/>
      <c r="E97" s="319" t="str">
        <f t="shared" si="7"/>
        <v/>
      </c>
      <c r="F97" s="314" t="str">
        <f t="shared" si="8"/>
        <v>否</v>
      </c>
      <c r="G97" s="298" t="str">
        <f t="shared" si="9"/>
        <v>项</v>
      </c>
    </row>
    <row r="98" ht="36" customHeight="1" spans="1:7">
      <c r="A98" s="310" t="s">
        <v>100</v>
      </c>
      <c r="B98" s="311" t="s">
        <v>2730</v>
      </c>
      <c r="C98" s="312"/>
      <c r="D98" s="312">
        <v>41</v>
      </c>
      <c r="E98" s="313"/>
      <c r="F98" s="314" t="str">
        <f t="shared" si="8"/>
        <v>是</v>
      </c>
      <c r="G98" s="298" t="str">
        <f t="shared" si="9"/>
        <v>类</v>
      </c>
    </row>
    <row r="99" ht="36" customHeight="1" spans="1:7">
      <c r="A99" s="310" t="s">
        <v>2731</v>
      </c>
      <c r="B99" s="311" t="s">
        <v>2732</v>
      </c>
      <c r="C99" s="312"/>
      <c r="D99" s="312">
        <v>41</v>
      </c>
      <c r="E99" s="313"/>
      <c r="F99" s="314" t="str">
        <f t="shared" si="8"/>
        <v>是</v>
      </c>
      <c r="G99" s="298" t="str">
        <f t="shared" si="9"/>
        <v>款</v>
      </c>
    </row>
    <row r="100" ht="36" customHeight="1" spans="1:7">
      <c r="A100" s="316" t="s">
        <v>2733</v>
      </c>
      <c r="B100" s="317" t="s">
        <v>2613</v>
      </c>
      <c r="C100" s="318"/>
      <c r="D100" s="318"/>
      <c r="E100" s="319" t="str">
        <f t="shared" ref="E100:E102" si="10">IF(C100&gt;0,D100/C100-1,IF(C100&lt;0,-(D100/C100-1),""))</f>
        <v/>
      </c>
      <c r="F100" s="314" t="str">
        <f t="shared" si="8"/>
        <v>否</v>
      </c>
      <c r="G100" s="298" t="str">
        <f t="shared" si="9"/>
        <v>项</v>
      </c>
    </row>
    <row r="101" ht="36" customHeight="1" spans="1:7">
      <c r="A101" s="316" t="s">
        <v>2734</v>
      </c>
      <c r="B101" s="317" t="s">
        <v>2735</v>
      </c>
      <c r="C101" s="318"/>
      <c r="D101" s="318"/>
      <c r="E101" s="319" t="str">
        <f t="shared" si="10"/>
        <v/>
      </c>
      <c r="F101" s="314" t="str">
        <f t="shared" si="8"/>
        <v>否</v>
      </c>
      <c r="G101" s="298" t="str">
        <f t="shared" si="9"/>
        <v>项</v>
      </c>
    </row>
    <row r="102" ht="36" customHeight="1" spans="1:7">
      <c r="A102" s="316" t="s">
        <v>2736</v>
      </c>
      <c r="B102" s="317" t="s">
        <v>2737</v>
      </c>
      <c r="C102" s="318"/>
      <c r="D102" s="318"/>
      <c r="E102" s="319" t="str">
        <f t="shared" si="10"/>
        <v/>
      </c>
      <c r="F102" s="314" t="str">
        <f t="shared" si="8"/>
        <v>否</v>
      </c>
      <c r="G102" s="298" t="str">
        <f t="shared" si="9"/>
        <v>项</v>
      </c>
    </row>
    <row r="103" ht="36" customHeight="1" spans="1:7">
      <c r="A103" s="316" t="s">
        <v>2738</v>
      </c>
      <c r="B103" s="315" t="s">
        <v>2739</v>
      </c>
      <c r="C103" s="320"/>
      <c r="D103" s="320">
        <v>41</v>
      </c>
      <c r="E103" s="321"/>
      <c r="F103" s="314" t="str">
        <f t="shared" si="8"/>
        <v>是</v>
      </c>
      <c r="G103" s="298" t="str">
        <f t="shared" si="9"/>
        <v>项</v>
      </c>
    </row>
    <row r="104" ht="36" customHeight="1" spans="1:7">
      <c r="A104" s="310" t="s">
        <v>2740</v>
      </c>
      <c r="B104" s="322" t="s">
        <v>2741</v>
      </c>
      <c r="C104" s="323">
        <f>SUM(C105:C108)</f>
        <v>0</v>
      </c>
      <c r="D104" s="323">
        <f>SUM(D105:D108)</f>
        <v>0</v>
      </c>
      <c r="E104" s="324" t="str">
        <f t="shared" ref="E104:E108" si="11">IF(C104&gt;0,D104/C104-1,IF(C104&lt;0,-(D104/C104-1),""))</f>
        <v/>
      </c>
      <c r="F104" s="314" t="str">
        <f t="shared" si="8"/>
        <v>否</v>
      </c>
      <c r="G104" s="298" t="str">
        <f t="shared" si="9"/>
        <v>款</v>
      </c>
    </row>
    <row r="105" ht="36" customHeight="1" spans="1:7">
      <c r="A105" s="316" t="s">
        <v>2742</v>
      </c>
      <c r="B105" s="317" t="s">
        <v>2613</v>
      </c>
      <c r="C105" s="318"/>
      <c r="D105" s="318"/>
      <c r="E105" s="319" t="str">
        <f t="shared" si="11"/>
        <v/>
      </c>
      <c r="F105" s="314" t="str">
        <f t="shared" si="8"/>
        <v>否</v>
      </c>
      <c r="G105" s="298" t="str">
        <f t="shared" si="9"/>
        <v>项</v>
      </c>
    </row>
    <row r="106" ht="36" customHeight="1" spans="1:7">
      <c r="A106" s="316" t="s">
        <v>2743</v>
      </c>
      <c r="B106" s="317" t="s">
        <v>2735</v>
      </c>
      <c r="C106" s="318"/>
      <c r="D106" s="318"/>
      <c r="E106" s="319" t="str">
        <f t="shared" si="11"/>
        <v/>
      </c>
      <c r="F106" s="314" t="str">
        <f t="shared" si="8"/>
        <v>否</v>
      </c>
      <c r="G106" s="298" t="str">
        <f t="shared" si="9"/>
        <v>项</v>
      </c>
    </row>
    <row r="107" ht="36" customHeight="1" spans="1:7">
      <c r="A107" s="316" t="s">
        <v>2744</v>
      </c>
      <c r="B107" s="317" t="s">
        <v>2745</v>
      </c>
      <c r="C107" s="318"/>
      <c r="D107" s="318"/>
      <c r="E107" s="319" t="str">
        <f t="shared" si="11"/>
        <v/>
      </c>
      <c r="F107" s="314" t="str">
        <f t="shared" si="8"/>
        <v>否</v>
      </c>
      <c r="G107" s="298" t="str">
        <f t="shared" si="9"/>
        <v>项</v>
      </c>
    </row>
    <row r="108" ht="36" customHeight="1" spans="1:7">
      <c r="A108" s="316" t="s">
        <v>2746</v>
      </c>
      <c r="B108" s="317" t="s">
        <v>2747</v>
      </c>
      <c r="C108" s="318"/>
      <c r="D108" s="318"/>
      <c r="E108" s="319" t="str">
        <f t="shared" si="11"/>
        <v/>
      </c>
      <c r="F108" s="314" t="str">
        <f t="shared" si="8"/>
        <v>否</v>
      </c>
      <c r="G108" s="298" t="str">
        <f t="shared" si="9"/>
        <v>项</v>
      </c>
    </row>
    <row r="109" ht="36" customHeight="1" spans="1:7">
      <c r="A109" s="310" t="s">
        <v>2748</v>
      </c>
      <c r="B109" s="311" t="s">
        <v>2749</v>
      </c>
      <c r="C109" s="312"/>
      <c r="D109" s="312"/>
      <c r="E109" s="313"/>
      <c r="F109" s="314" t="str">
        <f t="shared" si="8"/>
        <v>否</v>
      </c>
      <c r="G109" s="298" t="str">
        <f t="shared" si="9"/>
        <v>款</v>
      </c>
    </row>
    <row r="110" ht="36" customHeight="1" spans="1:7">
      <c r="A110" s="316" t="s">
        <v>2750</v>
      </c>
      <c r="B110" s="317" t="s">
        <v>2751</v>
      </c>
      <c r="C110" s="318"/>
      <c r="D110" s="318"/>
      <c r="E110" s="319" t="str">
        <f t="shared" ref="E110:E112" si="12">IF(C110&gt;0,D110/C110-1,IF(C110&lt;0,-(D110/C110-1),""))</f>
        <v/>
      </c>
      <c r="F110" s="314" t="str">
        <f t="shared" si="8"/>
        <v>否</v>
      </c>
      <c r="G110" s="298" t="str">
        <f t="shared" si="9"/>
        <v>项</v>
      </c>
    </row>
    <row r="111" ht="36" customHeight="1" spans="1:7">
      <c r="A111" s="316" t="s">
        <v>2752</v>
      </c>
      <c r="B111" s="317" t="s">
        <v>2753</v>
      </c>
      <c r="C111" s="318"/>
      <c r="D111" s="318"/>
      <c r="E111" s="319" t="str">
        <f t="shared" si="12"/>
        <v/>
      </c>
      <c r="F111" s="314" t="str">
        <f t="shared" si="8"/>
        <v>否</v>
      </c>
      <c r="G111" s="298" t="str">
        <f t="shared" si="9"/>
        <v>项</v>
      </c>
    </row>
    <row r="112" ht="36" customHeight="1" spans="1:7">
      <c r="A112" s="316" t="s">
        <v>2754</v>
      </c>
      <c r="B112" s="317" t="s">
        <v>2755</v>
      </c>
      <c r="C112" s="318"/>
      <c r="D112" s="318"/>
      <c r="E112" s="319" t="str">
        <f t="shared" si="12"/>
        <v/>
      </c>
      <c r="F112" s="314" t="str">
        <f t="shared" si="8"/>
        <v>否</v>
      </c>
      <c r="G112" s="298" t="str">
        <f t="shared" si="9"/>
        <v>项</v>
      </c>
    </row>
    <row r="113" ht="36" customHeight="1" spans="1:7">
      <c r="A113" s="316" t="s">
        <v>2756</v>
      </c>
      <c r="B113" s="315" t="s">
        <v>2757</v>
      </c>
      <c r="C113" s="320"/>
      <c r="D113" s="320"/>
      <c r="E113" s="321"/>
      <c r="F113" s="314" t="str">
        <f t="shared" si="8"/>
        <v>否</v>
      </c>
      <c r="G113" s="298" t="str">
        <f t="shared" si="9"/>
        <v>项</v>
      </c>
    </row>
    <row r="114" ht="36" customHeight="1" spans="1:7">
      <c r="A114" s="325">
        <v>21370</v>
      </c>
      <c r="B114" s="322" t="s">
        <v>2758</v>
      </c>
      <c r="C114" s="323">
        <f>SUM(C115:C116)</f>
        <v>0</v>
      </c>
      <c r="D114" s="323">
        <f>SUM(D115:D116)</f>
        <v>0</v>
      </c>
      <c r="E114" s="324" t="str">
        <f t="shared" ref="E114:E121" si="13">IF(C114&gt;0,D114/C114-1,IF(C114&lt;0,-(D114/C114-1),""))</f>
        <v/>
      </c>
      <c r="F114" s="314" t="str">
        <f t="shared" si="8"/>
        <v>否</v>
      </c>
      <c r="G114" s="298" t="str">
        <f t="shared" si="9"/>
        <v>款</v>
      </c>
    </row>
    <row r="115" ht="36" customHeight="1" spans="1:7">
      <c r="A115" s="326">
        <v>2137001</v>
      </c>
      <c r="B115" s="317" t="s">
        <v>2613</v>
      </c>
      <c r="C115" s="318"/>
      <c r="D115" s="318"/>
      <c r="E115" s="319" t="str">
        <f t="shared" si="13"/>
        <v/>
      </c>
      <c r="F115" s="314" t="str">
        <f t="shared" si="8"/>
        <v>否</v>
      </c>
      <c r="G115" s="298" t="str">
        <f t="shared" si="9"/>
        <v>项</v>
      </c>
    </row>
    <row r="116" ht="36" customHeight="1" spans="1:7">
      <c r="A116" s="326">
        <v>2137099</v>
      </c>
      <c r="B116" s="317" t="s">
        <v>2759</v>
      </c>
      <c r="C116" s="318"/>
      <c r="D116" s="318"/>
      <c r="E116" s="319" t="str">
        <f t="shared" si="13"/>
        <v/>
      </c>
      <c r="F116" s="314" t="str">
        <f t="shared" si="8"/>
        <v>否</v>
      </c>
      <c r="G116" s="298" t="str">
        <f t="shared" si="9"/>
        <v>项</v>
      </c>
    </row>
    <row r="117" ht="36" customHeight="1" spans="1:7">
      <c r="A117" s="325">
        <v>21371</v>
      </c>
      <c r="B117" s="322" t="s">
        <v>2760</v>
      </c>
      <c r="C117" s="323">
        <f>SUM(C118:C121)</f>
        <v>0</v>
      </c>
      <c r="D117" s="323">
        <f>SUM(D118:D121)</f>
        <v>0</v>
      </c>
      <c r="E117" s="324" t="str">
        <f t="shared" si="13"/>
        <v/>
      </c>
      <c r="F117" s="314" t="str">
        <f t="shared" si="8"/>
        <v>否</v>
      </c>
      <c r="G117" s="298" t="str">
        <f t="shared" si="9"/>
        <v>款</v>
      </c>
    </row>
    <row r="118" ht="36" customHeight="1" spans="1:7">
      <c r="A118" s="326">
        <v>2137101</v>
      </c>
      <c r="B118" s="317" t="s">
        <v>2751</v>
      </c>
      <c r="C118" s="318"/>
      <c r="D118" s="318"/>
      <c r="E118" s="319" t="str">
        <f t="shared" si="13"/>
        <v/>
      </c>
      <c r="F118" s="314" t="str">
        <f t="shared" si="8"/>
        <v>否</v>
      </c>
      <c r="G118" s="298" t="str">
        <f t="shared" si="9"/>
        <v>项</v>
      </c>
    </row>
    <row r="119" ht="36" customHeight="1" spans="1:7">
      <c r="A119" s="326">
        <v>2137102</v>
      </c>
      <c r="B119" s="317" t="s">
        <v>2761</v>
      </c>
      <c r="C119" s="318"/>
      <c r="D119" s="318"/>
      <c r="E119" s="319" t="str">
        <f t="shared" si="13"/>
        <v/>
      </c>
      <c r="F119" s="314" t="str">
        <f t="shared" si="8"/>
        <v>否</v>
      </c>
      <c r="G119" s="298" t="str">
        <f t="shared" si="9"/>
        <v>项</v>
      </c>
    </row>
    <row r="120" ht="36" customHeight="1" spans="1:7">
      <c r="A120" s="326">
        <v>2137103</v>
      </c>
      <c r="B120" s="317" t="s">
        <v>2755</v>
      </c>
      <c r="C120" s="318"/>
      <c r="D120" s="318"/>
      <c r="E120" s="319" t="str">
        <f t="shared" si="13"/>
        <v/>
      </c>
      <c r="F120" s="314" t="str">
        <f t="shared" si="8"/>
        <v>否</v>
      </c>
      <c r="G120" s="298" t="str">
        <f t="shared" si="9"/>
        <v>项</v>
      </c>
    </row>
    <row r="121" ht="36" customHeight="1" spans="1:7">
      <c r="A121" s="326">
        <v>2137199</v>
      </c>
      <c r="B121" s="317" t="s">
        <v>2762</v>
      </c>
      <c r="C121" s="318"/>
      <c r="D121" s="318"/>
      <c r="E121" s="319" t="str">
        <f t="shared" si="13"/>
        <v/>
      </c>
      <c r="F121" s="314" t="str">
        <f t="shared" si="8"/>
        <v>否</v>
      </c>
      <c r="G121" s="298" t="str">
        <f t="shared" si="9"/>
        <v>项</v>
      </c>
    </row>
    <row r="122" ht="36" customHeight="1" spans="1:7">
      <c r="A122" s="310" t="s">
        <v>103</v>
      </c>
      <c r="B122" s="311" t="s">
        <v>2763</v>
      </c>
      <c r="C122" s="312"/>
      <c r="D122" s="312"/>
      <c r="E122" s="313"/>
      <c r="F122" s="314" t="str">
        <f t="shared" si="8"/>
        <v>是</v>
      </c>
      <c r="G122" s="298" t="str">
        <f t="shared" si="9"/>
        <v>类</v>
      </c>
    </row>
    <row r="123" ht="36" customHeight="1" spans="1:7">
      <c r="A123" s="310" t="s">
        <v>2764</v>
      </c>
      <c r="B123" s="322" t="s">
        <v>2765</v>
      </c>
      <c r="C123" s="323">
        <f>SUM(C124:C127)</f>
        <v>0</v>
      </c>
      <c r="D123" s="323">
        <f>SUM(D124:D127)</f>
        <v>0</v>
      </c>
      <c r="E123" s="324" t="str">
        <f t="shared" ref="E123:E127" si="14">IF(C123&gt;0,D123/C123-1,IF(C123&lt;0,-(D123/C123-1),""))</f>
        <v/>
      </c>
      <c r="F123" s="314" t="str">
        <f t="shared" si="8"/>
        <v>否</v>
      </c>
      <c r="G123" s="298" t="str">
        <f t="shared" si="9"/>
        <v>款</v>
      </c>
    </row>
    <row r="124" ht="36" customHeight="1" spans="1:7">
      <c r="A124" s="316" t="s">
        <v>2766</v>
      </c>
      <c r="B124" s="317" t="s">
        <v>2767</v>
      </c>
      <c r="C124" s="318"/>
      <c r="D124" s="318"/>
      <c r="E124" s="319" t="str">
        <f t="shared" si="14"/>
        <v/>
      </c>
      <c r="F124" s="314" t="str">
        <f t="shared" si="8"/>
        <v>否</v>
      </c>
      <c r="G124" s="298" t="str">
        <f t="shared" si="9"/>
        <v>项</v>
      </c>
    </row>
    <row r="125" ht="36" customHeight="1" spans="1:7">
      <c r="A125" s="316" t="s">
        <v>2768</v>
      </c>
      <c r="B125" s="317" t="s">
        <v>2769</v>
      </c>
      <c r="C125" s="318"/>
      <c r="D125" s="318"/>
      <c r="E125" s="319" t="str">
        <f t="shared" si="14"/>
        <v/>
      </c>
      <c r="F125" s="314" t="str">
        <f t="shared" si="8"/>
        <v>否</v>
      </c>
      <c r="G125" s="298" t="str">
        <f t="shared" si="9"/>
        <v>项</v>
      </c>
    </row>
    <row r="126" ht="36" customHeight="1" spans="1:7">
      <c r="A126" s="316" t="s">
        <v>2770</v>
      </c>
      <c r="B126" s="317" t="s">
        <v>2771</v>
      </c>
      <c r="C126" s="318"/>
      <c r="D126" s="318"/>
      <c r="E126" s="319" t="str">
        <f t="shared" si="14"/>
        <v/>
      </c>
      <c r="F126" s="314" t="str">
        <f t="shared" si="8"/>
        <v>否</v>
      </c>
      <c r="G126" s="298" t="str">
        <f t="shared" si="9"/>
        <v>项</v>
      </c>
    </row>
    <row r="127" ht="36" customHeight="1" spans="1:7">
      <c r="A127" s="316" t="s">
        <v>2772</v>
      </c>
      <c r="B127" s="317" t="s">
        <v>2773</v>
      </c>
      <c r="C127" s="318"/>
      <c r="D127" s="318"/>
      <c r="E127" s="319" t="str">
        <f t="shared" si="14"/>
        <v/>
      </c>
      <c r="F127" s="314" t="str">
        <f t="shared" si="8"/>
        <v>否</v>
      </c>
      <c r="G127" s="298" t="str">
        <f t="shared" si="9"/>
        <v>项</v>
      </c>
    </row>
    <row r="128" ht="36" customHeight="1" spans="1:7">
      <c r="A128" s="310" t="s">
        <v>2774</v>
      </c>
      <c r="B128" s="311" t="s">
        <v>2775</v>
      </c>
      <c r="C128" s="312"/>
      <c r="D128" s="312"/>
      <c r="E128" s="313"/>
      <c r="F128" s="314" t="str">
        <f t="shared" si="8"/>
        <v>否</v>
      </c>
      <c r="G128" s="298" t="str">
        <f t="shared" si="9"/>
        <v>款</v>
      </c>
    </row>
    <row r="129" ht="36" customHeight="1" spans="1:7">
      <c r="A129" s="316" t="s">
        <v>2776</v>
      </c>
      <c r="B129" s="317" t="s">
        <v>2771</v>
      </c>
      <c r="C129" s="318"/>
      <c r="D129" s="318"/>
      <c r="E129" s="319" t="str">
        <f t="shared" ref="E129:E131" si="15">IF(C129&gt;0,D129/C129-1,IF(C129&lt;0,-(D129/C129-1),""))</f>
        <v/>
      </c>
      <c r="F129" s="314" t="str">
        <f t="shared" si="8"/>
        <v>否</v>
      </c>
      <c r="G129" s="298" t="str">
        <f t="shared" si="9"/>
        <v>项</v>
      </c>
    </row>
    <row r="130" ht="36" customHeight="1" spans="1:7">
      <c r="A130" s="316" t="s">
        <v>2777</v>
      </c>
      <c r="B130" s="317" t="s">
        <v>2778</v>
      </c>
      <c r="C130" s="318"/>
      <c r="D130" s="318"/>
      <c r="E130" s="319" t="str">
        <f t="shared" si="15"/>
        <v/>
      </c>
      <c r="F130" s="314" t="str">
        <f t="shared" si="8"/>
        <v>否</v>
      </c>
      <c r="G130" s="298" t="str">
        <f t="shared" si="9"/>
        <v>项</v>
      </c>
    </row>
    <row r="131" ht="36" customHeight="1" spans="1:7">
      <c r="A131" s="316" t="s">
        <v>2779</v>
      </c>
      <c r="B131" s="317" t="s">
        <v>2780</v>
      </c>
      <c r="C131" s="318"/>
      <c r="D131" s="318"/>
      <c r="E131" s="319" t="str">
        <f t="shared" si="15"/>
        <v/>
      </c>
      <c r="F131" s="314" t="str">
        <f t="shared" si="8"/>
        <v>否</v>
      </c>
      <c r="G131" s="298" t="str">
        <f t="shared" si="9"/>
        <v>项</v>
      </c>
    </row>
    <row r="132" ht="36" customHeight="1" spans="1:7">
      <c r="A132" s="316" t="s">
        <v>2781</v>
      </c>
      <c r="B132" s="315" t="s">
        <v>2782</v>
      </c>
      <c r="C132" s="320"/>
      <c r="D132" s="320"/>
      <c r="E132" s="321"/>
      <c r="F132" s="314" t="str">
        <f t="shared" ref="F132:F195" si="16">IF(LEN(A132)=3,"是",IF(B132&lt;&gt;"",IF(SUM(C132:D132)&lt;&gt;0,"是","否"),"是"))</f>
        <v>否</v>
      </c>
      <c r="G132" s="298" t="str">
        <f t="shared" ref="G132:G195" si="17">IF(LEN(A132)=3,"类",IF(LEN(A132)=5,"款","项"))</f>
        <v>项</v>
      </c>
    </row>
    <row r="133" ht="36" customHeight="1" spans="1:7">
      <c r="A133" s="310" t="s">
        <v>2783</v>
      </c>
      <c r="B133" s="311" t="s">
        <v>2784</v>
      </c>
      <c r="C133" s="312"/>
      <c r="D133" s="312"/>
      <c r="E133" s="313"/>
      <c r="F133" s="314" t="str">
        <f t="shared" si="16"/>
        <v>否</v>
      </c>
      <c r="G133" s="298" t="str">
        <f t="shared" si="17"/>
        <v>款</v>
      </c>
    </row>
    <row r="134" ht="36" customHeight="1" spans="1:7">
      <c r="A134" s="316" t="s">
        <v>2785</v>
      </c>
      <c r="B134" s="317" t="s">
        <v>2786</v>
      </c>
      <c r="C134" s="318"/>
      <c r="D134" s="318"/>
      <c r="E134" s="319" t="str">
        <f t="shared" ref="E134:E153" si="18">IF(C134&gt;0,D134/C134-1,IF(C134&lt;0,-(D134/C134-1),""))</f>
        <v/>
      </c>
      <c r="F134" s="314" t="str">
        <f t="shared" si="16"/>
        <v>否</v>
      </c>
      <c r="G134" s="298" t="str">
        <f t="shared" si="17"/>
        <v>项</v>
      </c>
    </row>
    <row r="135" ht="36" customHeight="1" spans="1:7">
      <c r="A135" s="316" t="s">
        <v>2787</v>
      </c>
      <c r="B135" s="315" t="s">
        <v>2788</v>
      </c>
      <c r="C135" s="320"/>
      <c r="D135" s="320"/>
      <c r="E135" s="321"/>
      <c r="F135" s="314" t="str">
        <f t="shared" si="16"/>
        <v>否</v>
      </c>
      <c r="G135" s="298" t="str">
        <f t="shared" si="17"/>
        <v>项</v>
      </c>
    </row>
    <row r="136" ht="36" customHeight="1" spans="1:7">
      <c r="A136" s="316" t="s">
        <v>2789</v>
      </c>
      <c r="B136" s="315" t="s">
        <v>2790</v>
      </c>
      <c r="C136" s="320"/>
      <c r="D136" s="320"/>
      <c r="E136" s="321"/>
      <c r="F136" s="314" t="str">
        <f t="shared" si="16"/>
        <v>否</v>
      </c>
      <c r="G136" s="298" t="str">
        <f t="shared" si="17"/>
        <v>项</v>
      </c>
    </row>
    <row r="137" ht="36" customHeight="1" spans="1:7">
      <c r="A137" s="316" t="s">
        <v>2791</v>
      </c>
      <c r="B137" s="317" t="s">
        <v>2792</v>
      </c>
      <c r="C137" s="318"/>
      <c r="D137" s="318"/>
      <c r="E137" s="319" t="str">
        <f t="shared" si="18"/>
        <v/>
      </c>
      <c r="F137" s="314" t="str">
        <f t="shared" si="16"/>
        <v>否</v>
      </c>
      <c r="G137" s="298" t="str">
        <f t="shared" si="17"/>
        <v>项</v>
      </c>
    </row>
    <row r="138" ht="36" customHeight="1" spans="1:7">
      <c r="A138" s="310" t="s">
        <v>2793</v>
      </c>
      <c r="B138" s="322" t="s">
        <v>2794</v>
      </c>
      <c r="C138" s="323">
        <f>SUM(C139:C146)</f>
        <v>0</v>
      </c>
      <c r="D138" s="323">
        <f>SUM(D139:D146)</f>
        <v>0</v>
      </c>
      <c r="E138" s="324" t="str">
        <f t="shared" si="18"/>
        <v/>
      </c>
      <c r="F138" s="314" t="str">
        <f t="shared" si="16"/>
        <v>否</v>
      </c>
      <c r="G138" s="298" t="str">
        <f t="shared" si="17"/>
        <v>款</v>
      </c>
    </row>
    <row r="139" ht="36" customHeight="1" spans="1:7">
      <c r="A139" s="316" t="s">
        <v>2795</v>
      </c>
      <c r="B139" s="317" t="s">
        <v>2796</v>
      </c>
      <c r="C139" s="318"/>
      <c r="D139" s="318"/>
      <c r="E139" s="319" t="str">
        <f t="shared" si="18"/>
        <v/>
      </c>
      <c r="F139" s="314" t="str">
        <f t="shared" si="16"/>
        <v>否</v>
      </c>
      <c r="G139" s="298" t="str">
        <f t="shared" si="17"/>
        <v>项</v>
      </c>
    </row>
    <row r="140" ht="36" customHeight="1" spans="1:7">
      <c r="A140" s="316" t="s">
        <v>2797</v>
      </c>
      <c r="B140" s="317" t="s">
        <v>2798</v>
      </c>
      <c r="C140" s="318"/>
      <c r="D140" s="318"/>
      <c r="E140" s="319" t="str">
        <f t="shared" si="18"/>
        <v/>
      </c>
      <c r="F140" s="314" t="str">
        <f t="shared" si="16"/>
        <v>否</v>
      </c>
      <c r="G140" s="298" t="str">
        <f t="shared" si="17"/>
        <v>项</v>
      </c>
    </row>
    <row r="141" ht="36" customHeight="1" spans="1:7">
      <c r="A141" s="316" t="s">
        <v>2799</v>
      </c>
      <c r="B141" s="317" t="s">
        <v>2800</v>
      </c>
      <c r="C141" s="318"/>
      <c r="D141" s="318"/>
      <c r="E141" s="319" t="str">
        <f t="shared" si="18"/>
        <v/>
      </c>
      <c r="F141" s="314" t="str">
        <f t="shared" si="16"/>
        <v>否</v>
      </c>
      <c r="G141" s="298" t="str">
        <f t="shared" si="17"/>
        <v>项</v>
      </c>
    </row>
    <row r="142" ht="36" customHeight="1" spans="1:7">
      <c r="A142" s="316" t="s">
        <v>2801</v>
      </c>
      <c r="B142" s="317" t="s">
        <v>2802</v>
      </c>
      <c r="C142" s="318"/>
      <c r="D142" s="318"/>
      <c r="E142" s="319" t="str">
        <f t="shared" si="18"/>
        <v/>
      </c>
      <c r="F142" s="314" t="str">
        <f t="shared" si="16"/>
        <v>否</v>
      </c>
      <c r="G142" s="298" t="str">
        <f t="shared" si="17"/>
        <v>项</v>
      </c>
    </row>
    <row r="143" ht="36" customHeight="1" spans="1:7">
      <c r="A143" s="316" t="s">
        <v>2803</v>
      </c>
      <c r="B143" s="317" t="s">
        <v>2804</v>
      </c>
      <c r="C143" s="318"/>
      <c r="D143" s="318"/>
      <c r="E143" s="319" t="str">
        <f t="shared" si="18"/>
        <v/>
      </c>
      <c r="F143" s="314" t="str">
        <f t="shared" si="16"/>
        <v>否</v>
      </c>
      <c r="G143" s="298" t="str">
        <f t="shared" si="17"/>
        <v>项</v>
      </c>
    </row>
    <row r="144" ht="36" customHeight="1" spans="1:7">
      <c r="A144" s="316" t="s">
        <v>2805</v>
      </c>
      <c r="B144" s="317" t="s">
        <v>2806</v>
      </c>
      <c r="C144" s="318"/>
      <c r="D144" s="318"/>
      <c r="E144" s="319" t="str">
        <f t="shared" si="18"/>
        <v/>
      </c>
      <c r="F144" s="314" t="str">
        <f t="shared" si="16"/>
        <v>否</v>
      </c>
      <c r="G144" s="298" t="str">
        <f t="shared" si="17"/>
        <v>项</v>
      </c>
    </row>
    <row r="145" ht="36" customHeight="1" spans="1:7">
      <c r="A145" s="316" t="s">
        <v>2807</v>
      </c>
      <c r="B145" s="317" t="s">
        <v>2808</v>
      </c>
      <c r="C145" s="318"/>
      <c r="D145" s="318"/>
      <c r="E145" s="319" t="str">
        <f t="shared" si="18"/>
        <v/>
      </c>
      <c r="F145" s="314" t="str">
        <f t="shared" si="16"/>
        <v>否</v>
      </c>
      <c r="G145" s="298" t="str">
        <f t="shared" si="17"/>
        <v>项</v>
      </c>
    </row>
    <row r="146" ht="36" customHeight="1" spans="1:7">
      <c r="A146" s="316" t="s">
        <v>2809</v>
      </c>
      <c r="B146" s="317" t="s">
        <v>2810</v>
      </c>
      <c r="C146" s="318"/>
      <c r="D146" s="318"/>
      <c r="E146" s="319" t="str">
        <f t="shared" si="18"/>
        <v/>
      </c>
      <c r="F146" s="314" t="str">
        <f t="shared" si="16"/>
        <v>否</v>
      </c>
      <c r="G146" s="298" t="str">
        <f t="shared" si="17"/>
        <v>项</v>
      </c>
    </row>
    <row r="147" ht="36" customHeight="1" spans="1:7">
      <c r="A147" s="310" t="s">
        <v>2811</v>
      </c>
      <c r="B147" s="322" t="s">
        <v>2812</v>
      </c>
      <c r="C147" s="323">
        <f>SUM(C148:C153)</f>
        <v>0</v>
      </c>
      <c r="D147" s="323">
        <f>SUM(D148:D153)</f>
        <v>0</v>
      </c>
      <c r="E147" s="324" t="str">
        <f t="shared" si="18"/>
        <v/>
      </c>
      <c r="F147" s="314" t="str">
        <f t="shared" si="16"/>
        <v>否</v>
      </c>
      <c r="G147" s="298" t="str">
        <f t="shared" si="17"/>
        <v>款</v>
      </c>
    </row>
    <row r="148" ht="36" customHeight="1" spans="1:7">
      <c r="A148" s="316" t="s">
        <v>2813</v>
      </c>
      <c r="B148" s="317" t="s">
        <v>2814</v>
      </c>
      <c r="C148" s="318"/>
      <c r="D148" s="318"/>
      <c r="E148" s="319" t="str">
        <f t="shared" si="18"/>
        <v/>
      </c>
      <c r="F148" s="314" t="str">
        <f t="shared" si="16"/>
        <v>否</v>
      </c>
      <c r="G148" s="298" t="str">
        <f t="shared" si="17"/>
        <v>项</v>
      </c>
    </row>
    <row r="149" ht="36" customHeight="1" spans="1:7">
      <c r="A149" s="316" t="s">
        <v>2815</v>
      </c>
      <c r="B149" s="317" t="s">
        <v>2816</v>
      </c>
      <c r="C149" s="318"/>
      <c r="D149" s="318"/>
      <c r="E149" s="319" t="str">
        <f t="shared" si="18"/>
        <v/>
      </c>
      <c r="F149" s="314" t="str">
        <f t="shared" si="16"/>
        <v>否</v>
      </c>
      <c r="G149" s="298" t="str">
        <f t="shared" si="17"/>
        <v>项</v>
      </c>
    </row>
    <row r="150" ht="36" customHeight="1" spans="1:7">
      <c r="A150" s="316" t="s">
        <v>2817</v>
      </c>
      <c r="B150" s="317" t="s">
        <v>2818</v>
      </c>
      <c r="C150" s="318"/>
      <c r="D150" s="318"/>
      <c r="E150" s="319" t="str">
        <f t="shared" si="18"/>
        <v/>
      </c>
      <c r="F150" s="314" t="str">
        <f t="shared" si="16"/>
        <v>否</v>
      </c>
      <c r="G150" s="298" t="str">
        <f t="shared" si="17"/>
        <v>项</v>
      </c>
    </row>
    <row r="151" ht="36" customHeight="1" spans="1:7">
      <c r="A151" s="316" t="s">
        <v>2819</v>
      </c>
      <c r="B151" s="317" t="s">
        <v>2820</v>
      </c>
      <c r="C151" s="318"/>
      <c r="D151" s="318"/>
      <c r="E151" s="319" t="str">
        <f t="shared" si="18"/>
        <v/>
      </c>
      <c r="F151" s="314" t="str">
        <f t="shared" si="16"/>
        <v>否</v>
      </c>
      <c r="G151" s="298" t="str">
        <f t="shared" si="17"/>
        <v>项</v>
      </c>
    </row>
    <row r="152" ht="36" customHeight="1" spans="1:7">
      <c r="A152" s="316" t="s">
        <v>2821</v>
      </c>
      <c r="B152" s="317" t="s">
        <v>2822</v>
      </c>
      <c r="C152" s="318"/>
      <c r="D152" s="318"/>
      <c r="E152" s="319" t="str">
        <f t="shared" si="18"/>
        <v/>
      </c>
      <c r="F152" s="314" t="str">
        <f t="shared" si="16"/>
        <v>否</v>
      </c>
      <c r="G152" s="298" t="str">
        <f t="shared" si="17"/>
        <v>项</v>
      </c>
    </row>
    <row r="153" ht="36" customHeight="1" spans="1:7">
      <c r="A153" s="316" t="s">
        <v>2823</v>
      </c>
      <c r="B153" s="317" t="s">
        <v>2824</v>
      </c>
      <c r="C153" s="318"/>
      <c r="D153" s="318"/>
      <c r="E153" s="319" t="str">
        <f t="shared" si="18"/>
        <v/>
      </c>
      <c r="F153" s="314" t="str">
        <f t="shared" si="16"/>
        <v>否</v>
      </c>
      <c r="G153" s="298" t="str">
        <f t="shared" si="17"/>
        <v>项</v>
      </c>
    </row>
    <row r="154" ht="36" customHeight="1" spans="1:7">
      <c r="A154" s="310" t="s">
        <v>2825</v>
      </c>
      <c r="B154" s="311" t="s">
        <v>2826</v>
      </c>
      <c r="C154" s="312"/>
      <c r="D154" s="312"/>
      <c r="E154" s="313"/>
      <c r="F154" s="314" t="str">
        <f t="shared" si="16"/>
        <v>否</v>
      </c>
      <c r="G154" s="298" t="str">
        <f t="shared" si="17"/>
        <v>款</v>
      </c>
    </row>
    <row r="155" ht="36" customHeight="1" spans="1:7">
      <c r="A155" s="316" t="s">
        <v>2827</v>
      </c>
      <c r="B155" s="315" t="s">
        <v>2828</v>
      </c>
      <c r="C155" s="320"/>
      <c r="D155" s="320"/>
      <c r="E155" s="321"/>
      <c r="F155" s="314" t="str">
        <f t="shared" si="16"/>
        <v>否</v>
      </c>
      <c r="G155" s="298" t="str">
        <f t="shared" si="17"/>
        <v>项</v>
      </c>
    </row>
    <row r="156" ht="36" customHeight="1" spans="1:7">
      <c r="A156" s="316" t="s">
        <v>2829</v>
      </c>
      <c r="B156" s="317" t="s">
        <v>2830</v>
      </c>
      <c r="C156" s="318"/>
      <c r="D156" s="318"/>
      <c r="E156" s="319" t="str">
        <f t="shared" ref="E156:E173" si="19">IF(C156&gt;0,D156/C156-1,IF(C156&lt;0,-(D156/C156-1),""))</f>
        <v/>
      </c>
      <c r="F156" s="314" t="str">
        <f t="shared" si="16"/>
        <v>否</v>
      </c>
      <c r="G156" s="298" t="str">
        <f t="shared" si="17"/>
        <v>项</v>
      </c>
    </row>
    <row r="157" ht="36" customHeight="1" spans="1:7">
      <c r="A157" s="316" t="s">
        <v>2831</v>
      </c>
      <c r="B157" s="315" t="s">
        <v>2832</v>
      </c>
      <c r="C157" s="320"/>
      <c r="D157" s="320"/>
      <c r="E157" s="321"/>
      <c r="F157" s="314" t="str">
        <f t="shared" si="16"/>
        <v>否</v>
      </c>
      <c r="G157" s="298" t="str">
        <f t="shared" si="17"/>
        <v>项</v>
      </c>
    </row>
    <row r="158" ht="36" customHeight="1" spans="1:7">
      <c r="A158" s="316" t="s">
        <v>2833</v>
      </c>
      <c r="B158" s="315" t="s">
        <v>2834</v>
      </c>
      <c r="C158" s="320"/>
      <c r="D158" s="320"/>
      <c r="E158" s="321"/>
      <c r="F158" s="314" t="str">
        <f t="shared" si="16"/>
        <v>否</v>
      </c>
      <c r="G158" s="298" t="str">
        <f t="shared" si="17"/>
        <v>项</v>
      </c>
    </row>
    <row r="159" ht="36" customHeight="1" spans="1:7">
      <c r="A159" s="316" t="s">
        <v>2835</v>
      </c>
      <c r="B159" s="317" t="s">
        <v>2836</v>
      </c>
      <c r="C159" s="318"/>
      <c r="D159" s="318"/>
      <c r="E159" s="319" t="str">
        <f t="shared" si="19"/>
        <v/>
      </c>
      <c r="F159" s="314" t="str">
        <f t="shared" si="16"/>
        <v>否</v>
      </c>
      <c r="G159" s="298" t="str">
        <f t="shared" si="17"/>
        <v>项</v>
      </c>
    </row>
    <row r="160" ht="36" customHeight="1" spans="1:7">
      <c r="A160" s="316" t="s">
        <v>2837</v>
      </c>
      <c r="B160" s="317" t="s">
        <v>2838</v>
      </c>
      <c r="C160" s="318"/>
      <c r="D160" s="318"/>
      <c r="E160" s="319" t="str">
        <f t="shared" si="19"/>
        <v/>
      </c>
      <c r="F160" s="314" t="str">
        <f t="shared" si="16"/>
        <v>否</v>
      </c>
      <c r="G160" s="298" t="str">
        <f t="shared" si="17"/>
        <v>项</v>
      </c>
    </row>
    <row r="161" ht="36" customHeight="1" spans="1:7">
      <c r="A161" s="316" t="s">
        <v>2839</v>
      </c>
      <c r="B161" s="317" t="s">
        <v>2840</v>
      </c>
      <c r="C161" s="318"/>
      <c r="D161" s="318"/>
      <c r="E161" s="319" t="str">
        <f t="shared" si="19"/>
        <v/>
      </c>
      <c r="F161" s="314" t="str">
        <f t="shared" si="16"/>
        <v>否</v>
      </c>
      <c r="G161" s="298" t="str">
        <f t="shared" si="17"/>
        <v>项</v>
      </c>
    </row>
    <row r="162" ht="36" customHeight="1" spans="1:7">
      <c r="A162" s="316" t="s">
        <v>2841</v>
      </c>
      <c r="B162" s="317" t="s">
        <v>2842</v>
      </c>
      <c r="C162" s="318"/>
      <c r="D162" s="318"/>
      <c r="E162" s="319" t="str">
        <f t="shared" si="19"/>
        <v/>
      </c>
      <c r="F162" s="314" t="str">
        <f t="shared" si="16"/>
        <v>否</v>
      </c>
      <c r="G162" s="298" t="str">
        <f t="shared" si="17"/>
        <v>项</v>
      </c>
    </row>
    <row r="163" ht="36" customHeight="1" spans="1:7">
      <c r="A163" s="310" t="s">
        <v>2843</v>
      </c>
      <c r="B163" s="322" t="s">
        <v>2844</v>
      </c>
      <c r="C163" s="323">
        <f>SUM(C164:C165)</f>
        <v>0</v>
      </c>
      <c r="D163" s="323">
        <f>SUM(D164:D165)</f>
        <v>0</v>
      </c>
      <c r="E163" s="324" t="str">
        <f t="shared" si="19"/>
        <v/>
      </c>
      <c r="F163" s="314" t="str">
        <f t="shared" si="16"/>
        <v>否</v>
      </c>
      <c r="G163" s="298" t="str">
        <f t="shared" si="17"/>
        <v>款</v>
      </c>
    </row>
    <row r="164" ht="36" customHeight="1" spans="1:7">
      <c r="A164" s="316" t="s">
        <v>2845</v>
      </c>
      <c r="B164" s="317" t="s">
        <v>2767</v>
      </c>
      <c r="C164" s="318"/>
      <c r="D164" s="318"/>
      <c r="E164" s="319" t="str">
        <f t="shared" si="19"/>
        <v/>
      </c>
      <c r="F164" s="314" t="str">
        <f t="shared" si="16"/>
        <v>否</v>
      </c>
      <c r="G164" s="298" t="str">
        <f t="shared" si="17"/>
        <v>项</v>
      </c>
    </row>
    <row r="165" ht="36" customHeight="1" spans="1:7">
      <c r="A165" s="316" t="s">
        <v>2846</v>
      </c>
      <c r="B165" s="317" t="s">
        <v>2847</v>
      </c>
      <c r="C165" s="318"/>
      <c r="D165" s="318"/>
      <c r="E165" s="319" t="str">
        <f t="shared" si="19"/>
        <v/>
      </c>
      <c r="F165" s="314" t="str">
        <f t="shared" si="16"/>
        <v>否</v>
      </c>
      <c r="G165" s="298" t="str">
        <f t="shared" si="17"/>
        <v>项</v>
      </c>
    </row>
    <row r="166" ht="36" customHeight="1" spans="1:7">
      <c r="A166" s="310" t="s">
        <v>2848</v>
      </c>
      <c r="B166" s="322" t="s">
        <v>2849</v>
      </c>
      <c r="C166" s="323">
        <f>SUM(C167:C168)</f>
        <v>0</v>
      </c>
      <c r="D166" s="323">
        <f>SUM(D167:D168)</f>
        <v>0</v>
      </c>
      <c r="E166" s="324" t="str">
        <f t="shared" si="19"/>
        <v/>
      </c>
      <c r="F166" s="314" t="str">
        <f t="shared" si="16"/>
        <v>否</v>
      </c>
      <c r="G166" s="298" t="str">
        <f t="shared" si="17"/>
        <v>款</v>
      </c>
    </row>
    <row r="167" ht="36" customHeight="1" spans="1:7">
      <c r="A167" s="316" t="s">
        <v>2850</v>
      </c>
      <c r="B167" s="317" t="s">
        <v>2767</v>
      </c>
      <c r="C167" s="318"/>
      <c r="D167" s="318"/>
      <c r="E167" s="319" t="str">
        <f t="shared" si="19"/>
        <v/>
      </c>
      <c r="F167" s="314" t="str">
        <f t="shared" si="16"/>
        <v>否</v>
      </c>
      <c r="G167" s="298" t="str">
        <f t="shared" si="17"/>
        <v>项</v>
      </c>
    </row>
    <row r="168" ht="36" customHeight="1" spans="1:7">
      <c r="A168" s="316" t="s">
        <v>2851</v>
      </c>
      <c r="B168" s="317" t="s">
        <v>2852</v>
      </c>
      <c r="C168" s="318"/>
      <c r="D168" s="318"/>
      <c r="E168" s="319" t="str">
        <f t="shared" si="19"/>
        <v/>
      </c>
      <c r="F168" s="314" t="str">
        <f t="shared" si="16"/>
        <v>否</v>
      </c>
      <c r="G168" s="298" t="str">
        <f t="shared" si="17"/>
        <v>项</v>
      </c>
    </row>
    <row r="169" ht="36" customHeight="1" spans="1:7">
      <c r="A169" s="310" t="s">
        <v>2853</v>
      </c>
      <c r="B169" s="322" t="s">
        <v>2854</v>
      </c>
      <c r="C169" s="323"/>
      <c r="D169" s="323"/>
      <c r="E169" s="324" t="str">
        <f t="shared" si="19"/>
        <v/>
      </c>
      <c r="F169" s="314" t="str">
        <f t="shared" si="16"/>
        <v>否</v>
      </c>
      <c r="G169" s="298" t="str">
        <f t="shared" si="17"/>
        <v>款</v>
      </c>
    </row>
    <row r="170" ht="36" customHeight="1" spans="1:7">
      <c r="A170" s="310" t="s">
        <v>2855</v>
      </c>
      <c r="B170" s="322" t="s">
        <v>2856</v>
      </c>
      <c r="C170" s="323">
        <f>SUM(C171:C173)</f>
        <v>0</v>
      </c>
      <c r="D170" s="323">
        <f>SUM(D171:D173)</f>
        <v>0</v>
      </c>
      <c r="E170" s="324" t="str">
        <f t="shared" si="19"/>
        <v/>
      </c>
      <c r="F170" s="314" t="str">
        <f t="shared" si="16"/>
        <v>否</v>
      </c>
      <c r="G170" s="298" t="str">
        <f t="shared" si="17"/>
        <v>款</v>
      </c>
    </row>
    <row r="171" ht="36" customHeight="1" spans="1:7">
      <c r="A171" s="316" t="s">
        <v>2857</v>
      </c>
      <c r="B171" s="317" t="s">
        <v>2786</v>
      </c>
      <c r="C171" s="318"/>
      <c r="D171" s="318"/>
      <c r="E171" s="319" t="str">
        <f t="shared" si="19"/>
        <v/>
      </c>
      <c r="F171" s="314" t="str">
        <f t="shared" si="16"/>
        <v>否</v>
      </c>
      <c r="G171" s="298" t="str">
        <f t="shared" si="17"/>
        <v>项</v>
      </c>
    </row>
    <row r="172" ht="36" customHeight="1" spans="1:7">
      <c r="A172" s="316" t="s">
        <v>2858</v>
      </c>
      <c r="B172" s="317" t="s">
        <v>2790</v>
      </c>
      <c r="C172" s="318"/>
      <c r="D172" s="318"/>
      <c r="E172" s="319" t="str">
        <f t="shared" si="19"/>
        <v/>
      </c>
      <c r="F172" s="314" t="str">
        <f t="shared" si="16"/>
        <v>否</v>
      </c>
      <c r="G172" s="298" t="str">
        <f t="shared" si="17"/>
        <v>项</v>
      </c>
    </row>
    <row r="173" ht="36" customHeight="1" spans="1:7">
      <c r="A173" s="316" t="s">
        <v>2859</v>
      </c>
      <c r="B173" s="317" t="s">
        <v>2860</v>
      </c>
      <c r="C173" s="318"/>
      <c r="D173" s="318"/>
      <c r="E173" s="319" t="str">
        <f t="shared" si="19"/>
        <v/>
      </c>
      <c r="F173" s="314" t="str">
        <f t="shared" si="16"/>
        <v>否</v>
      </c>
      <c r="G173" s="298" t="str">
        <f t="shared" si="17"/>
        <v>项</v>
      </c>
    </row>
    <row r="174" ht="36" customHeight="1" spans="1:7">
      <c r="A174" s="310" t="s">
        <v>106</v>
      </c>
      <c r="B174" s="311" t="s">
        <v>2861</v>
      </c>
      <c r="C174" s="312"/>
      <c r="D174" s="312"/>
      <c r="E174" s="313"/>
      <c r="F174" s="314" t="str">
        <f t="shared" si="16"/>
        <v>是</v>
      </c>
      <c r="G174" s="298" t="str">
        <f t="shared" si="17"/>
        <v>类</v>
      </c>
    </row>
    <row r="175" ht="36" customHeight="1" spans="1:7">
      <c r="A175" s="310" t="s">
        <v>2862</v>
      </c>
      <c r="B175" s="311" t="s">
        <v>2863</v>
      </c>
      <c r="C175" s="312"/>
      <c r="D175" s="312"/>
      <c r="E175" s="313"/>
      <c r="F175" s="314" t="str">
        <f t="shared" si="16"/>
        <v>否</v>
      </c>
      <c r="G175" s="298" t="str">
        <f t="shared" si="17"/>
        <v>款</v>
      </c>
    </row>
    <row r="176" ht="36" customHeight="1" spans="1:7">
      <c r="A176" s="316" t="s">
        <v>2864</v>
      </c>
      <c r="B176" s="315" t="s">
        <v>2865</v>
      </c>
      <c r="C176" s="320"/>
      <c r="D176" s="320"/>
      <c r="E176" s="321"/>
      <c r="F176" s="314" t="str">
        <f t="shared" si="16"/>
        <v>否</v>
      </c>
      <c r="G176" s="298" t="str">
        <f t="shared" si="17"/>
        <v>项</v>
      </c>
    </row>
    <row r="177" ht="36" customHeight="1" spans="1:7">
      <c r="A177" s="316" t="s">
        <v>2866</v>
      </c>
      <c r="B177" s="317" t="s">
        <v>2867</v>
      </c>
      <c r="C177" s="318"/>
      <c r="D177" s="318"/>
      <c r="E177" s="319" t="str">
        <f>IF(C177&gt;0,D177/C177-1,IF(C177&lt;0,-(D177/C177-1),""))</f>
        <v/>
      </c>
      <c r="F177" s="314" t="str">
        <f t="shared" si="16"/>
        <v>否</v>
      </c>
      <c r="G177" s="298" t="str">
        <f t="shared" si="17"/>
        <v>项</v>
      </c>
    </row>
    <row r="178" ht="36" customHeight="1" spans="1:7">
      <c r="A178" s="310" t="s">
        <v>138</v>
      </c>
      <c r="B178" s="311" t="s">
        <v>2868</v>
      </c>
      <c r="C178" s="312">
        <v>115</v>
      </c>
      <c r="D178" s="312">
        <v>120</v>
      </c>
      <c r="E178" s="313"/>
      <c r="F178" s="314" t="str">
        <f t="shared" si="16"/>
        <v>是</v>
      </c>
      <c r="G178" s="298" t="str">
        <f t="shared" si="17"/>
        <v>类</v>
      </c>
    </row>
    <row r="179" ht="36" customHeight="1" spans="1:7">
      <c r="A179" s="310" t="s">
        <v>2869</v>
      </c>
      <c r="B179" s="311" t="s">
        <v>2870</v>
      </c>
      <c r="C179" s="312"/>
      <c r="D179" s="312"/>
      <c r="E179" s="313"/>
      <c r="F179" s="314" t="str">
        <f t="shared" si="16"/>
        <v>否</v>
      </c>
      <c r="G179" s="298" t="str">
        <f t="shared" si="17"/>
        <v>款</v>
      </c>
    </row>
    <row r="180" ht="36" customHeight="1" spans="1:7">
      <c r="A180" s="316" t="s">
        <v>2871</v>
      </c>
      <c r="B180" s="315" t="s">
        <v>2872</v>
      </c>
      <c r="C180" s="320"/>
      <c r="D180" s="320"/>
      <c r="E180" s="321"/>
      <c r="F180" s="314" t="str">
        <f t="shared" si="16"/>
        <v>否</v>
      </c>
      <c r="G180" s="298" t="str">
        <f t="shared" si="17"/>
        <v>项</v>
      </c>
    </row>
    <row r="181" ht="36" customHeight="1" spans="1:7">
      <c r="A181" s="316" t="s">
        <v>2873</v>
      </c>
      <c r="B181" s="315" t="s">
        <v>2874</v>
      </c>
      <c r="C181" s="320"/>
      <c r="D181" s="320"/>
      <c r="E181" s="321"/>
      <c r="F181" s="314" t="str">
        <f t="shared" si="16"/>
        <v>否</v>
      </c>
      <c r="G181" s="298" t="str">
        <f t="shared" si="17"/>
        <v>项</v>
      </c>
    </row>
    <row r="182" ht="36" customHeight="1" spans="1:7">
      <c r="A182" s="316" t="s">
        <v>2875</v>
      </c>
      <c r="B182" s="317" t="s">
        <v>2876</v>
      </c>
      <c r="C182" s="318"/>
      <c r="D182" s="318"/>
      <c r="E182" s="319" t="str">
        <f t="shared" ref="E182:E185" si="20">IF(C182&gt;0,D182/C182-1,IF(C182&lt;0,-(D182/C182-1),""))</f>
        <v/>
      </c>
      <c r="F182" s="314" t="str">
        <f t="shared" si="16"/>
        <v>否</v>
      </c>
      <c r="G182" s="298" t="str">
        <f t="shared" si="17"/>
        <v>项</v>
      </c>
    </row>
    <row r="183" ht="36" customHeight="1" spans="1:7">
      <c r="A183" s="310" t="s">
        <v>2877</v>
      </c>
      <c r="B183" s="311" t="s">
        <v>2878</v>
      </c>
      <c r="C183" s="312"/>
      <c r="D183" s="312"/>
      <c r="E183" s="313"/>
      <c r="F183" s="314" t="str">
        <f t="shared" si="16"/>
        <v>否</v>
      </c>
      <c r="G183" s="298" t="str">
        <f t="shared" si="17"/>
        <v>款</v>
      </c>
    </row>
    <row r="184" ht="36" customHeight="1" spans="1:7">
      <c r="A184" s="316" t="s">
        <v>2879</v>
      </c>
      <c r="B184" s="317" t="s">
        <v>2880</v>
      </c>
      <c r="C184" s="318"/>
      <c r="D184" s="318"/>
      <c r="E184" s="319" t="str">
        <f t="shared" si="20"/>
        <v/>
      </c>
      <c r="F184" s="314" t="str">
        <f t="shared" si="16"/>
        <v>否</v>
      </c>
      <c r="G184" s="298" t="str">
        <f t="shared" si="17"/>
        <v>项</v>
      </c>
    </row>
    <row r="185" ht="36" customHeight="1" spans="1:7">
      <c r="A185" s="316" t="s">
        <v>2881</v>
      </c>
      <c r="B185" s="317" t="s">
        <v>2882</v>
      </c>
      <c r="C185" s="318"/>
      <c r="D185" s="318"/>
      <c r="E185" s="319" t="str">
        <f t="shared" si="20"/>
        <v/>
      </c>
      <c r="F185" s="314" t="str">
        <f t="shared" si="16"/>
        <v>否</v>
      </c>
      <c r="G185" s="298" t="str">
        <f t="shared" si="17"/>
        <v>项</v>
      </c>
    </row>
    <row r="186" ht="36" customHeight="1" spans="1:7">
      <c r="A186" s="316" t="s">
        <v>2883</v>
      </c>
      <c r="B186" s="315" t="s">
        <v>2884</v>
      </c>
      <c r="C186" s="320"/>
      <c r="D186" s="320"/>
      <c r="E186" s="321"/>
      <c r="F186" s="314" t="str">
        <f t="shared" si="16"/>
        <v>否</v>
      </c>
      <c r="G186" s="298" t="str">
        <f t="shared" si="17"/>
        <v>项</v>
      </c>
    </row>
    <row r="187" ht="36" customHeight="1" spans="1:7">
      <c r="A187" s="316" t="s">
        <v>2885</v>
      </c>
      <c r="B187" s="315" t="s">
        <v>2886</v>
      </c>
      <c r="C187" s="320"/>
      <c r="D187" s="320"/>
      <c r="E187" s="321"/>
      <c r="F187" s="314" t="str">
        <f t="shared" si="16"/>
        <v>否</v>
      </c>
      <c r="G187" s="298" t="str">
        <f t="shared" si="17"/>
        <v>项</v>
      </c>
    </row>
    <row r="188" ht="36" customHeight="1" spans="1:7">
      <c r="A188" s="316" t="s">
        <v>2887</v>
      </c>
      <c r="B188" s="317" t="s">
        <v>2888</v>
      </c>
      <c r="C188" s="318"/>
      <c r="D188" s="318"/>
      <c r="E188" s="319" t="str">
        <f t="shared" ref="E188:E191" si="21">IF(C188&gt;0,D188/C188-1,IF(C188&lt;0,-(D188/C188-1),""))</f>
        <v/>
      </c>
      <c r="F188" s="314" t="str">
        <f t="shared" si="16"/>
        <v>否</v>
      </c>
      <c r="G188" s="298" t="str">
        <f t="shared" si="17"/>
        <v>项</v>
      </c>
    </row>
    <row r="189" ht="36" customHeight="1" spans="1:7">
      <c r="A189" s="316" t="s">
        <v>2889</v>
      </c>
      <c r="B189" s="317" t="s">
        <v>2890</v>
      </c>
      <c r="C189" s="318"/>
      <c r="D189" s="318"/>
      <c r="E189" s="319" t="str">
        <f t="shared" si="21"/>
        <v/>
      </c>
      <c r="F189" s="314" t="str">
        <f t="shared" si="16"/>
        <v>否</v>
      </c>
      <c r="G189" s="298" t="str">
        <f t="shared" si="17"/>
        <v>项</v>
      </c>
    </row>
    <row r="190" ht="36" customHeight="1" spans="1:7">
      <c r="A190" s="316" t="s">
        <v>2891</v>
      </c>
      <c r="B190" s="315" t="s">
        <v>2892</v>
      </c>
      <c r="C190" s="320"/>
      <c r="D190" s="320"/>
      <c r="E190" s="321"/>
      <c r="F190" s="314" t="str">
        <f t="shared" si="16"/>
        <v>否</v>
      </c>
      <c r="G190" s="298" t="str">
        <f t="shared" si="17"/>
        <v>项</v>
      </c>
    </row>
    <row r="191" ht="36" customHeight="1" spans="1:7">
      <c r="A191" s="316" t="s">
        <v>2893</v>
      </c>
      <c r="B191" s="317" t="s">
        <v>2894</v>
      </c>
      <c r="C191" s="318"/>
      <c r="D191" s="318"/>
      <c r="E191" s="319" t="str">
        <f t="shared" si="21"/>
        <v/>
      </c>
      <c r="F191" s="314" t="str">
        <f t="shared" si="16"/>
        <v>否</v>
      </c>
      <c r="G191" s="298" t="str">
        <f t="shared" si="17"/>
        <v>项</v>
      </c>
    </row>
    <row r="192" ht="36" customHeight="1" spans="1:7">
      <c r="A192" s="310" t="s">
        <v>2895</v>
      </c>
      <c r="B192" s="311" t="s">
        <v>2896</v>
      </c>
      <c r="C192" s="312">
        <f>SUM(C193:C203)</f>
        <v>115</v>
      </c>
      <c r="D192" s="312">
        <f>SUM(D193:D203)</f>
        <v>120</v>
      </c>
      <c r="E192" s="313"/>
      <c r="F192" s="314" t="str">
        <f t="shared" si="16"/>
        <v>是</v>
      </c>
      <c r="G192" s="298" t="str">
        <f t="shared" si="17"/>
        <v>款</v>
      </c>
    </row>
    <row r="193" ht="36" customHeight="1" spans="1:7">
      <c r="A193" s="326">
        <v>2296001</v>
      </c>
      <c r="B193" s="317" t="s">
        <v>2897</v>
      </c>
      <c r="C193" s="318"/>
      <c r="D193" s="318"/>
      <c r="E193" s="319" t="str">
        <f t="shared" ref="E193:E197" si="22">IF(C193&gt;0,D193/C193-1,IF(C193&lt;0,-(D193/C193-1),""))</f>
        <v/>
      </c>
      <c r="F193" s="314" t="str">
        <f t="shared" si="16"/>
        <v>否</v>
      </c>
      <c r="G193" s="298" t="str">
        <f t="shared" si="17"/>
        <v>项</v>
      </c>
    </row>
    <row r="194" ht="36" customHeight="1" spans="1:7">
      <c r="A194" s="316" t="s">
        <v>2898</v>
      </c>
      <c r="B194" s="315" t="s">
        <v>2899</v>
      </c>
      <c r="C194" s="320">
        <v>68</v>
      </c>
      <c r="D194" s="320">
        <v>58</v>
      </c>
      <c r="E194" s="321"/>
      <c r="F194" s="314" t="str">
        <f t="shared" si="16"/>
        <v>是</v>
      </c>
      <c r="G194" s="298" t="str">
        <f t="shared" si="17"/>
        <v>项</v>
      </c>
    </row>
    <row r="195" ht="36" customHeight="1" spans="1:7">
      <c r="A195" s="316" t="s">
        <v>2900</v>
      </c>
      <c r="B195" s="315" t="s">
        <v>2901</v>
      </c>
      <c r="C195" s="320"/>
      <c r="D195" s="320">
        <v>9</v>
      </c>
      <c r="E195" s="321"/>
      <c r="F195" s="314" t="str">
        <f t="shared" si="16"/>
        <v>是</v>
      </c>
      <c r="G195" s="298" t="str">
        <f t="shared" si="17"/>
        <v>项</v>
      </c>
    </row>
    <row r="196" ht="36" customHeight="1" spans="1:7">
      <c r="A196" s="316" t="s">
        <v>2902</v>
      </c>
      <c r="B196" s="317" t="s">
        <v>2903</v>
      </c>
      <c r="C196" s="318"/>
      <c r="D196" s="318"/>
      <c r="E196" s="319" t="str">
        <f t="shared" si="22"/>
        <v/>
      </c>
      <c r="F196" s="314" t="str">
        <f t="shared" ref="F196:F259" si="23">IF(LEN(A196)=3,"是",IF(B196&lt;&gt;"",IF(SUM(C196:D196)&lt;&gt;0,"是","否"),"是"))</f>
        <v>否</v>
      </c>
      <c r="G196" s="298" t="str">
        <f t="shared" ref="G196:G259" si="24">IF(LEN(A196)=3,"类",IF(LEN(A196)=5,"款","项"))</f>
        <v>项</v>
      </c>
    </row>
    <row r="197" ht="36" customHeight="1" spans="1:7">
      <c r="A197" s="316" t="s">
        <v>2904</v>
      </c>
      <c r="B197" s="317" t="s">
        <v>2905</v>
      </c>
      <c r="C197" s="318"/>
      <c r="D197" s="318"/>
      <c r="E197" s="319" t="str">
        <f t="shared" si="22"/>
        <v/>
      </c>
      <c r="F197" s="314" t="str">
        <f t="shared" si="23"/>
        <v>否</v>
      </c>
      <c r="G197" s="298" t="str">
        <f t="shared" si="24"/>
        <v>项</v>
      </c>
    </row>
    <row r="198" ht="36" customHeight="1" spans="1:7">
      <c r="A198" s="316" t="s">
        <v>2906</v>
      </c>
      <c r="B198" s="315" t="s">
        <v>2907</v>
      </c>
      <c r="C198" s="320"/>
      <c r="D198" s="320">
        <v>3</v>
      </c>
      <c r="E198" s="321"/>
      <c r="F198" s="314" t="str">
        <f t="shared" si="23"/>
        <v>是</v>
      </c>
      <c r="G198" s="298" t="str">
        <f t="shared" si="24"/>
        <v>项</v>
      </c>
    </row>
    <row r="199" ht="36" customHeight="1" spans="1:7">
      <c r="A199" s="316" t="s">
        <v>2908</v>
      </c>
      <c r="B199" s="317" t="s">
        <v>2909</v>
      </c>
      <c r="C199" s="318"/>
      <c r="D199" s="318">
        <v>16</v>
      </c>
      <c r="E199" s="319" t="str">
        <f t="shared" ref="E199:E202" si="25">IF(C199&gt;0,D199/C199-1,IF(C199&lt;0,-(D199/C199-1),""))</f>
        <v/>
      </c>
      <c r="F199" s="314" t="str">
        <f t="shared" si="23"/>
        <v>是</v>
      </c>
      <c r="G199" s="298" t="str">
        <f t="shared" si="24"/>
        <v>项</v>
      </c>
    </row>
    <row r="200" ht="36" customHeight="1" spans="1:7">
      <c r="A200" s="316" t="s">
        <v>2910</v>
      </c>
      <c r="B200" s="317" t="s">
        <v>2911</v>
      </c>
      <c r="C200" s="318"/>
      <c r="D200" s="318"/>
      <c r="E200" s="319" t="str">
        <f t="shared" si="25"/>
        <v/>
      </c>
      <c r="F200" s="314" t="str">
        <f t="shared" si="23"/>
        <v>否</v>
      </c>
      <c r="G200" s="298" t="str">
        <f t="shared" si="24"/>
        <v>项</v>
      </c>
    </row>
    <row r="201" ht="36" customHeight="1" spans="1:7">
      <c r="A201" s="316" t="s">
        <v>2912</v>
      </c>
      <c r="B201" s="317" t="s">
        <v>2913</v>
      </c>
      <c r="C201" s="318"/>
      <c r="D201" s="318"/>
      <c r="E201" s="319" t="str">
        <f t="shared" si="25"/>
        <v/>
      </c>
      <c r="F201" s="314" t="str">
        <f t="shared" si="23"/>
        <v>否</v>
      </c>
      <c r="G201" s="298" t="str">
        <f t="shared" si="24"/>
        <v>项</v>
      </c>
    </row>
    <row r="202" ht="36" customHeight="1" spans="1:7">
      <c r="A202" s="316" t="s">
        <v>2914</v>
      </c>
      <c r="B202" s="317" t="s">
        <v>2915</v>
      </c>
      <c r="C202" s="318"/>
      <c r="D202" s="318"/>
      <c r="E202" s="319" t="str">
        <f t="shared" si="25"/>
        <v/>
      </c>
      <c r="F202" s="314" t="str">
        <f t="shared" si="23"/>
        <v>否</v>
      </c>
      <c r="G202" s="298" t="str">
        <f t="shared" si="24"/>
        <v>项</v>
      </c>
    </row>
    <row r="203" ht="36" customHeight="1" spans="1:7">
      <c r="A203" s="316" t="s">
        <v>2916</v>
      </c>
      <c r="B203" s="315" t="s">
        <v>2917</v>
      </c>
      <c r="C203" s="320">
        <v>47</v>
      </c>
      <c r="D203" s="320">
        <v>34</v>
      </c>
      <c r="E203" s="321"/>
      <c r="F203" s="314" t="str">
        <f t="shared" si="23"/>
        <v>是</v>
      </c>
      <c r="G203" s="298" t="str">
        <f t="shared" si="24"/>
        <v>项</v>
      </c>
    </row>
    <row r="204" ht="36" customHeight="1" spans="1:7">
      <c r="A204" s="310" t="s">
        <v>132</v>
      </c>
      <c r="B204" s="311" t="s">
        <v>2918</v>
      </c>
      <c r="C204" s="312">
        <f>SUM(C205:C220)</f>
        <v>5295</v>
      </c>
      <c r="D204" s="312">
        <f>SUM(D205:D220)</f>
        <v>6017</v>
      </c>
      <c r="E204" s="313"/>
      <c r="F204" s="314" t="str">
        <f t="shared" si="23"/>
        <v>是</v>
      </c>
      <c r="G204" s="298" t="str">
        <f t="shared" si="24"/>
        <v>类</v>
      </c>
    </row>
    <row r="205" ht="36" customHeight="1" spans="1:7">
      <c r="A205" s="316" t="s">
        <v>2919</v>
      </c>
      <c r="B205" s="317" t="s">
        <v>2920</v>
      </c>
      <c r="C205" s="318"/>
      <c r="D205" s="318"/>
      <c r="E205" s="319" t="str">
        <f t="shared" ref="E205:E218" si="26">IF(C205&gt;0,D205/C205-1,IF(C205&lt;0,-(D205/C205-1),""))</f>
        <v/>
      </c>
      <c r="F205" s="314" t="str">
        <f t="shared" si="23"/>
        <v>否</v>
      </c>
      <c r="G205" s="298" t="str">
        <f t="shared" si="24"/>
        <v>项</v>
      </c>
    </row>
    <row r="206" ht="36" customHeight="1" spans="1:7">
      <c r="A206" s="316" t="s">
        <v>2921</v>
      </c>
      <c r="B206" s="317" t="s">
        <v>2922</v>
      </c>
      <c r="C206" s="318"/>
      <c r="D206" s="318"/>
      <c r="E206" s="319" t="str">
        <f t="shared" si="26"/>
        <v/>
      </c>
      <c r="F206" s="314" t="str">
        <f t="shared" si="23"/>
        <v>否</v>
      </c>
      <c r="G206" s="298" t="str">
        <f t="shared" si="24"/>
        <v>项</v>
      </c>
    </row>
    <row r="207" ht="36" customHeight="1" spans="1:7">
      <c r="A207" s="316" t="s">
        <v>2923</v>
      </c>
      <c r="B207" s="317" t="s">
        <v>2924</v>
      </c>
      <c r="C207" s="318"/>
      <c r="D207" s="318"/>
      <c r="E207" s="319" t="str">
        <f t="shared" si="26"/>
        <v/>
      </c>
      <c r="F207" s="314" t="str">
        <f t="shared" si="23"/>
        <v>否</v>
      </c>
      <c r="G207" s="298" t="str">
        <f t="shared" si="24"/>
        <v>项</v>
      </c>
    </row>
    <row r="208" ht="36" customHeight="1" spans="1:7">
      <c r="A208" s="316" t="s">
        <v>2925</v>
      </c>
      <c r="B208" s="317" t="s">
        <v>2926</v>
      </c>
      <c r="C208" s="318">
        <v>5295</v>
      </c>
      <c r="D208" s="318">
        <v>6017</v>
      </c>
      <c r="E208" s="319">
        <f t="shared" si="26"/>
        <v>0.136355051935789</v>
      </c>
      <c r="F208" s="314" t="str">
        <f t="shared" si="23"/>
        <v>是</v>
      </c>
      <c r="G208" s="298" t="str">
        <f t="shared" si="24"/>
        <v>项</v>
      </c>
    </row>
    <row r="209" ht="36" customHeight="1" spans="1:7">
      <c r="A209" s="316" t="s">
        <v>2927</v>
      </c>
      <c r="B209" s="317" t="s">
        <v>2928</v>
      </c>
      <c r="C209" s="318"/>
      <c r="D209" s="318"/>
      <c r="E209" s="319" t="str">
        <f t="shared" si="26"/>
        <v/>
      </c>
      <c r="F209" s="314" t="str">
        <f t="shared" si="23"/>
        <v>否</v>
      </c>
      <c r="G209" s="298" t="str">
        <f t="shared" si="24"/>
        <v>项</v>
      </c>
    </row>
    <row r="210" ht="36" customHeight="1" spans="1:7">
      <c r="A210" s="316" t="s">
        <v>2929</v>
      </c>
      <c r="B210" s="317" t="s">
        <v>2930</v>
      </c>
      <c r="C210" s="318"/>
      <c r="D210" s="318"/>
      <c r="E210" s="319" t="str">
        <f t="shared" si="26"/>
        <v/>
      </c>
      <c r="F210" s="314" t="str">
        <f t="shared" si="23"/>
        <v>否</v>
      </c>
      <c r="G210" s="298" t="str">
        <f t="shared" si="24"/>
        <v>项</v>
      </c>
    </row>
    <row r="211" ht="36" customHeight="1" spans="1:7">
      <c r="A211" s="316" t="s">
        <v>2931</v>
      </c>
      <c r="B211" s="317" t="s">
        <v>2932</v>
      </c>
      <c r="C211" s="318"/>
      <c r="D211" s="318"/>
      <c r="E211" s="319" t="str">
        <f t="shared" si="26"/>
        <v/>
      </c>
      <c r="F211" s="314" t="str">
        <f t="shared" si="23"/>
        <v>否</v>
      </c>
      <c r="G211" s="298" t="str">
        <f t="shared" si="24"/>
        <v>项</v>
      </c>
    </row>
    <row r="212" ht="36" customHeight="1" spans="1:7">
      <c r="A212" s="316" t="s">
        <v>2933</v>
      </c>
      <c r="B212" s="317" t="s">
        <v>2934</v>
      </c>
      <c r="C212" s="318"/>
      <c r="D212" s="318"/>
      <c r="E212" s="319" t="str">
        <f t="shared" si="26"/>
        <v/>
      </c>
      <c r="F212" s="314" t="str">
        <f t="shared" si="23"/>
        <v>否</v>
      </c>
      <c r="G212" s="298" t="str">
        <f t="shared" si="24"/>
        <v>项</v>
      </c>
    </row>
    <row r="213" ht="36" customHeight="1" spans="1:7">
      <c r="A213" s="316" t="s">
        <v>2935</v>
      </c>
      <c r="B213" s="317" t="s">
        <v>2936</v>
      </c>
      <c r="C213" s="318"/>
      <c r="D213" s="318"/>
      <c r="E213" s="319" t="str">
        <f t="shared" si="26"/>
        <v/>
      </c>
      <c r="F213" s="314" t="str">
        <f t="shared" si="23"/>
        <v>否</v>
      </c>
      <c r="G213" s="298" t="str">
        <f t="shared" si="24"/>
        <v>项</v>
      </c>
    </row>
    <row r="214" ht="36" customHeight="1" spans="1:7">
      <c r="A214" s="316" t="s">
        <v>2937</v>
      </c>
      <c r="B214" s="317" t="s">
        <v>2938</v>
      </c>
      <c r="C214" s="318"/>
      <c r="D214" s="318"/>
      <c r="E214" s="319" t="str">
        <f t="shared" si="26"/>
        <v/>
      </c>
      <c r="F214" s="314" t="str">
        <f t="shared" si="23"/>
        <v>否</v>
      </c>
      <c r="G214" s="298" t="str">
        <f t="shared" si="24"/>
        <v>项</v>
      </c>
    </row>
    <row r="215" ht="36" customHeight="1" spans="1:7">
      <c r="A215" s="316" t="s">
        <v>2939</v>
      </c>
      <c r="B215" s="317" t="s">
        <v>2940</v>
      </c>
      <c r="C215" s="318"/>
      <c r="D215" s="318"/>
      <c r="E215" s="319" t="str">
        <f t="shared" si="26"/>
        <v/>
      </c>
      <c r="F215" s="314" t="str">
        <f t="shared" si="23"/>
        <v>否</v>
      </c>
      <c r="G215" s="298" t="str">
        <f t="shared" si="24"/>
        <v>项</v>
      </c>
    </row>
    <row r="216" ht="36" customHeight="1" spans="1:7">
      <c r="A216" s="316" t="s">
        <v>2941</v>
      </c>
      <c r="B216" s="317" t="s">
        <v>2942</v>
      </c>
      <c r="C216" s="318"/>
      <c r="D216" s="318"/>
      <c r="E216" s="319" t="str">
        <f t="shared" si="26"/>
        <v/>
      </c>
      <c r="F216" s="314" t="str">
        <f t="shared" si="23"/>
        <v>否</v>
      </c>
      <c r="G216" s="298" t="str">
        <f t="shared" si="24"/>
        <v>项</v>
      </c>
    </row>
    <row r="217" ht="36" customHeight="1" spans="1:7">
      <c r="A217" s="316" t="s">
        <v>2943</v>
      </c>
      <c r="B217" s="317" t="s">
        <v>2944</v>
      </c>
      <c r="C217" s="318"/>
      <c r="D217" s="318"/>
      <c r="E217" s="319" t="str">
        <f t="shared" si="26"/>
        <v/>
      </c>
      <c r="F217" s="314" t="str">
        <f t="shared" si="23"/>
        <v>否</v>
      </c>
      <c r="G217" s="298" t="str">
        <f t="shared" si="24"/>
        <v>项</v>
      </c>
    </row>
    <row r="218" ht="36" customHeight="1" spans="1:7">
      <c r="A218" s="316" t="s">
        <v>2945</v>
      </c>
      <c r="B218" s="317" t="s">
        <v>2946</v>
      </c>
      <c r="C218" s="318"/>
      <c r="D218" s="318"/>
      <c r="E218" s="319" t="str">
        <f t="shared" si="26"/>
        <v/>
      </c>
      <c r="F218" s="314" t="str">
        <f t="shared" si="23"/>
        <v>否</v>
      </c>
      <c r="G218" s="298" t="str">
        <f t="shared" si="24"/>
        <v>项</v>
      </c>
    </row>
    <row r="219" ht="36" customHeight="1" spans="1:7">
      <c r="A219" s="316" t="s">
        <v>2947</v>
      </c>
      <c r="B219" s="315" t="s">
        <v>2948</v>
      </c>
      <c r="C219" s="320"/>
      <c r="D219" s="320"/>
      <c r="E219" s="321"/>
      <c r="F219" s="314" t="str">
        <f t="shared" si="23"/>
        <v>否</v>
      </c>
      <c r="G219" s="298" t="str">
        <f t="shared" si="24"/>
        <v>项</v>
      </c>
    </row>
    <row r="220" ht="36" customHeight="1" spans="1:7">
      <c r="A220" s="316" t="s">
        <v>2949</v>
      </c>
      <c r="B220" s="315" t="s">
        <v>2950</v>
      </c>
      <c r="C220" s="320"/>
      <c r="D220" s="320"/>
      <c r="E220" s="321"/>
      <c r="F220" s="314" t="str">
        <f t="shared" si="23"/>
        <v>否</v>
      </c>
      <c r="G220" s="298" t="str">
        <f t="shared" si="24"/>
        <v>项</v>
      </c>
    </row>
    <row r="221" ht="36" customHeight="1" spans="1:7">
      <c r="A221" s="310" t="s">
        <v>135</v>
      </c>
      <c r="B221" s="311" t="s">
        <v>2951</v>
      </c>
      <c r="C221" s="312">
        <v>28</v>
      </c>
      <c r="D221" s="312">
        <v>15</v>
      </c>
      <c r="E221" s="313"/>
      <c r="F221" s="314" t="str">
        <f t="shared" si="23"/>
        <v>是</v>
      </c>
      <c r="G221" s="298" t="str">
        <f t="shared" si="24"/>
        <v>类</v>
      </c>
    </row>
    <row r="222" ht="36" customHeight="1" spans="1:7">
      <c r="A222" s="325">
        <v>23304</v>
      </c>
      <c r="B222" s="311" t="s">
        <v>2952</v>
      </c>
      <c r="C222" s="312">
        <v>28</v>
      </c>
      <c r="D222" s="312">
        <v>15</v>
      </c>
      <c r="E222" s="313"/>
      <c r="F222" s="314" t="str">
        <f t="shared" si="23"/>
        <v>是</v>
      </c>
      <c r="G222" s="298" t="str">
        <f t="shared" si="24"/>
        <v>款</v>
      </c>
    </row>
    <row r="223" ht="36" customHeight="1" spans="1:7">
      <c r="A223" s="316" t="s">
        <v>2953</v>
      </c>
      <c r="B223" s="317" t="s">
        <v>2954</v>
      </c>
      <c r="C223" s="318"/>
      <c r="D223" s="318"/>
      <c r="E223" s="319" t="str">
        <f t="shared" ref="E223:E236" si="27">IF(C223&gt;0,D223/C223-1,IF(C223&lt;0,-(D223/C223-1),""))</f>
        <v/>
      </c>
      <c r="F223" s="314" t="str">
        <f t="shared" si="23"/>
        <v>否</v>
      </c>
      <c r="G223" s="298" t="str">
        <f t="shared" si="24"/>
        <v>项</v>
      </c>
    </row>
    <row r="224" ht="36" customHeight="1" spans="1:7">
      <c r="A224" s="316" t="s">
        <v>2955</v>
      </c>
      <c r="B224" s="317" t="s">
        <v>2956</v>
      </c>
      <c r="C224" s="318"/>
      <c r="D224" s="318"/>
      <c r="E224" s="319" t="str">
        <f t="shared" si="27"/>
        <v/>
      </c>
      <c r="F224" s="314" t="str">
        <f t="shared" si="23"/>
        <v>否</v>
      </c>
      <c r="G224" s="298" t="str">
        <f t="shared" si="24"/>
        <v>项</v>
      </c>
    </row>
    <row r="225" ht="36" customHeight="1" spans="1:7">
      <c r="A225" s="316" t="s">
        <v>2957</v>
      </c>
      <c r="B225" s="317" t="s">
        <v>2958</v>
      </c>
      <c r="C225" s="318"/>
      <c r="D225" s="318"/>
      <c r="E225" s="319" t="str">
        <f t="shared" si="27"/>
        <v/>
      </c>
      <c r="F225" s="314" t="str">
        <f t="shared" si="23"/>
        <v>否</v>
      </c>
      <c r="G225" s="298" t="str">
        <f t="shared" si="24"/>
        <v>项</v>
      </c>
    </row>
    <row r="226" ht="36" customHeight="1" spans="1:7">
      <c r="A226" s="316" t="s">
        <v>2959</v>
      </c>
      <c r="B226" s="317" t="s">
        <v>2960</v>
      </c>
      <c r="C226" s="318">
        <v>12</v>
      </c>
      <c r="D226" s="318">
        <v>48</v>
      </c>
      <c r="E226" s="319">
        <f t="shared" si="27"/>
        <v>3</v>
      </c>
      <c r="F226" s="314" t="str">
        <f t="shared" si="23"/>
        <v>是</v>
      </c>
      <c r="G226" s="298" t="str">
        <f t="shared" si="24"/>
        <v>项</v>
      </c>
    </row>
    <row r="227" ht="36" customHeight="1" spans="1:7">
      <c r="A227" s="316" t="s">
        <v>2961</v>
      </c>
      <c r="B227" s="317" t="s">
        <v>2962</v>
      </c>
      <c r="C227" s="318"/>
      <c r="D227" s="318"/>
      <c r="E227" s="319" t="str">
        <f t="shared" si="27"/>
        <v/>
      </c>
      <c r="F227" s="314" t="str">
        <f t="shared" si="23"/>
        <v>否</v>
      </c>
      <c r="G227" s="298" t="str">
        <f t="shared" si="24"/>
        <v>项</v>
      </c>
    </row>
    <row r="228" ht="36" customHeight="1" spans="1:7">
      <c r="A228" s="316" t="s">
        <v>2963</v>
      </c>
      <c r="B228" s="317" t="s">
        <v>2964</v>
      </c>
      <c r="C228" s="318"/>
      <c r="D228" s="318"/>
      <c r="E228" s="319" t="str">
        <f t="shared" si="27"/>
        <v/>
      </c>
      <c r="F228" s="314" t="str">
        <f t="shared" si="23"/>
        <v>否</v>
      </c>
      <c r="G228" s="298" t="str">
        <f t="shared" si="24"/>
        <v>项</v>
      </c>
    </row>
    <row r="229" ht="36" customHeight="1" spans="1:7">
      <c r="A229" s="316" t="s">
        <v>2965</v>
      </c>
      <c r="B229" s="317" t="s">
        <v>2966</v>
      </c>
      <c r="C229" s="318"/>
      <c r="D229" s="318"/>
      <c r="E229" s="319" t="str">
        <f t="shared" si="27"/>
        <v/>
      </c>
      <c r="F229" s="314" t="str">
        <f t="shared" si="23"/>
        <v>否</v>
      </c>
      <c r="G229" s="298" t="str">
        <f t="shared" si="24"/>
        <v>项</v>
      </c>
    </row>
    <row r="230" ht="36" customHeight="1" spans="1:7">
      <c r="A230" s="316" t="s">
        <v>2967</v>
      </c>
      <c r="B230" s="317" t="s">
        <v>2968</v>
      </c>
      <c r="C230" s="318"/>
      <c r="D230" s="318"/>
      <c r="E230" s="319" t="str">
        <f t="shared" si="27"/>
        <v/>
      </c>
      <c r="F230" s="314" t="str">
        <f t="shared" si="23"/>
        <v>否</v>
      </c>
      <c r="G230" s="298" t="str">
        <f t="shared" si="24"/>
        <v>项</v>
      </c>
    </row>
    <row r="231" ht="36" customHeight="1" spans="1:7">
      <c r="A231" s="316" t="s">
        <v>2969</v>
      </c>
      <c r="B231" s="317" t="s">
        <v>2970</v>
      </c>
      <c r="C231" s="318"/>
      <c r="D231" s="318"/>
      <c r="E231" s="319" t="str">
        <f t="shared" si="27"/>
        <v/>
      </c>
      <c r="F231" s="314" t="str">
        <f t="shared" si="23"/>
        <v>否</v>
      </c>
      <c r="G231" s="298" t="str">
        <f t="shared" si="24"/>
        <v>项</v>
      </c>
    </row>
    <row r="232" ht="36" customHeight="1" spans="1:7">
      <c r="A232" s="316" t="s">
        <v>2971</v>
      </c>
      <c r="B232" s="317" t="s">
        <v>2972</v>
      </c>
      <c r="C232" s="318"/>
      <c r="D232" s="318"/>
      <c r="E232" s="319" t="str">
        <f t="shared" si="27"/>
        <v/>
      </c>
      <c r="F232" s="314" t="str">
        <f t="shared" si="23"/>
        <v>否</v>
      </c>
      <c r="G232" s="298" t="str">
        <f t="shared" si="24"/>
        <v>项</v>
      </c>
    </row>
    <row r="233" ht="36" customHeight="1" spans="1:7">
      <c r="A233" s="316" t="s">
        <v>2973</v>
      </c>
      <c r="B233" s="317" t="s">
        <v>2974</v>
      </c>
      <c r="C233" s="318"/>
      <c r="D233" s="318"/>
      <c r="E233" s="319" t="str">
        <f t="shared" si="27"/>
        <v/>
      </c>
      <c r="F233" s="314" t="str">
        <f t="shared" si="23"/>
        <v>否</v>
      </c>
      <c r="G233" s="298" t="str">
        <f t="shared" si="24"/>
        <v>项</v>
      </c>
    </row>
    <row r="234" ht="36" customHeight="1" spans="1:7">
      <c r="A234" s="316" t="s">
        <v>2975</v>
      </c>
      <c r="B234" s="317" t="s">
        <v>2976</v>
      </c>
      <c r="C234" s="318"/>
      <c r="D234" s="318"/>
      <c r="E234" s="319" t="str">
        <f t="shared" si="27"/>
        <v/>
      </c>
      <c r="F234" s="314" t="str">
        <f t="shared" si="23"/>
        <v>否</v>
      </c>
      <c r="G234" s="298" t="str">
        <f t="shared" si="24"/>
        <v>项</v>
      </c>
    </row>
    <row r="235" ht="36" customHeight="1" spans="1:7">
      <c r="A235" s="316" t="s">
        <v>2977</v>
      </c>
      <c r="B235" s="317" t="s">
        <v>2978</v>
      </c>
      <c r="C235" s="318"/>
      <c r="D235" s="318"/>
      <c r="E235" s="319" t="str">
        <f t="shared" si="27"/>
        <v/>
      </c>
      <c r="F235" s="314" t="str">
        <f t="shared" si="23"/>
        <v>否</v>
      </c>
      <c r="G235" s="298" t="str">
        <f t="shared" si="24"/>
        <v>项</v>
      </c>
    </row>
    <row r="236" ht="36" customHeight="1" spans="1:7">
      <c r="A236" s="316" t="s">
        <v>2979</v>
      </c>
      <c r="B236" s="317" t="s">
        <v>2980</v>
      </c>
      <c r="C236" s="318"/>
      <c r="D236" s="318"/>
      <c r="E236" s="319" t="str">
        <f t="shared" si="27"/>
        <v/>
      </c>
      <c r="F236" s="314" t="str">
        <f t="shared" si="23"/>
        <v>否</v>
      </c>
      <c r="G236" s="298" t="str">
        <f t="shared" si="24"/>
        <v>项</v>
      </c>
    </row>
    <row r="237" ht="36" customHeight="1" spans="1:7">
      <c r="A237" s="316" t="s">
        <v>2981</v>
      </c>
      <c r="B237" s="315" t="s">
        <v>2982</v>
      </c>
      <c r="C237" s="320">
        <v>16</v>
      </c>
      <c r="D237" s="320">
        <v>15</v>
      </c>
      <c r="E237" s="321"/>
      <c r="F237" s="314" t="str">
        <f t="shared" si="23"/>
        <v>是</v>
      </c>
      <c r="G237" s="298" t="str">
        <f t="shared" si="24"/>
        <v>项</v>
      </c>
    </row>
    <row r="238" ht="36" customHeight="1" spans="1:7">
      <c r="A238" s="316" t="s">
        <v>2983</v>
      </c>
      <c r="B238" s="315" t="s">
        <v>2984</v>
      </c>
      <c r="C238" s="320"/>
      <c r="D238" s="320"/>
      <c r="E238" s="321"/>
      <c r="F238" s="314" t="str">
        <f t="shared" si="23"/>
        <v>否</v>
      </c>
      <c r="G238" s="298" t="str">
        <f t="shared" si="24"/>
        <v>项</v>
      </c>
    </row>
    <row r="239" ht="36" customHeight="1" spans="1:7">
      <c r="A239" s="325" t="s">
        <v>2985</v>
      </c>
      <c r="B239" s="311" t="s">
        <v>2986</v>
      </c>
      <c r="C239" s="312"/>
      <c r="D239" s="312"/>
      <c r="E239" s="313"/>
      <c r="F239" s="314" t="str">
        <f t="shared" si="23"/>
        <v>是</v>
      </c>
      <c r="G239" s="298" t="str">
        <f t="shared" si="24"/>
        <v>类</v>
      </c>
    </row>
    <row r="240" ht="36" customHeight="1" spans="1:7">
      <c r="A240" s="325" t="s">
        <v>2987</v>
      </c>
      <c r="B240" s="322" t="s">
        <v>2988</v>
      </c>
      <c r="C240" s="323">
        <f>SUM(C241:C252)</f>
        <v>0</v>
      </c>
      <c r="D240" s="323">
        <f>SUM(D241:D252)</f>
        <v>0</v>
      </c>
      <c r="E240" s="324" t="str">
        <f t="shared" ref="E240:E259" si="28">IF(C240&gt;0,D240/C240-1,IF(C240&lt;0,-(D240/C240-1),""))</f>
        <v/>
      </c>
      <c r="F240" s="314" t="str">
        <f t="shared" si="23"/>
        <v>否</v>
      </c>
      <c r="G240" s="298" t="str">
        <f t="shared" si="24"/>
        <v>款</v>
      </c>
    </row>
    <row r="241" ht="36" customHeight="1" spans="1:7">
      <c r="A241" s="326" t="s">
        <v>2989</v>
      </c>
      <c r="B241" s="317" t="s">
        <v>2990</v>
      </c>
      <c r="C241" s="318"/>
      <c r="D241" s="318"/>
      <c r="E241" s="319" t="str">
        <f t="shared" si="28"/>
        <v/>
      </c>
      <c r="F241" s="314" t="str">
        <f t="shared" si="23"/>
        <v>否</v>
      </c>
      <c r="G241" s="298" t="str">
        <f t="shared" si="24"/>
        <v>项</v>
      </c>
    </row>
    <row r="242" ht="36" customHeight="1" spans="1:7">
      <c r="A242" s="326" t="s">
        <v>2991</v>
      </c>
      <c r="B242" s="317" t="s">
        <v>2992</v>
      </c>
      <c r="C242" s="318"/>
      <c r="D242" s="318"/>
      <c r="E242" s="319" t="str">
        <f t="shared" si="28"/>
        <v/>
      </c>
      <c r="F242" s="314" t="str">
        <f t="shared" si="23"/>
        <v>否</v>
      </c>
      <c r="G242" s="298" t="str">
        <f t="shared" si="24"/>
        <v>项</v>
      </c>
    </row>
    <row r="243" ht="36" customHeight="1" spans="1:7">
      <c r="A243" s="326" t="s">
        <v>2993</v>
      </c>
      <c r="B243" s="317" t="s">
        <v>2994</v>
      </c>
      <c r="C243" s="318"/>
      <c r="D243" s="318"/>
      <c r="E243" s="319" t="str">
        <f t="shared" si="28"/>
        <v/>
      </c>
      <c r="F243" s="314" t="str">
        <f t="shared" si="23"/>
        <v>否</v>
      </c>
      <c r="G243" s="298" t="str">
        <f t="shared" si="24"/>
        <v>项</v>
      </c>
    </row>
    <row r="244" ht="36" customHeight="1" spans="1:7">
      <c r="A244" s="326" t="s">
        <v>2995</v>
      </c>
      <c r="B244" s="317" t="s">
        <v>2996</v>
      </c>
      <c r="C244" s="318"/>
      <c r="D244" s="318"/>
      <c r="E244" s="319" t="str">
        <f t="shared" si="28"/>
        <v/>
      </c>
      <c r="F244" s="314" t="str">
        <f t="shared" si="23"/>
        <v>否</v>
      </c>
      <c r="G244" s="298" t="str">
        <f t="shared" si="24"/>
        <v>项</v>
      </c>
    </row>
    <row r="245" ht="36" customHeight="1" spans="1:7">
      <c r="A245" s="326" t="s">
        <v>2997</v>
      </c>
      <c r="B245" s="317" t="s">
        <v>2998</v>
      </c>
      <c r="C245" s="318"/>
      <c r="D245" s="318"/>
      <c r="E245" s="319" t="str">
        <f t="shared" si="28"/>
        <v/>
      </c>
      <c r="F245" s="314" t="str">
        <f t="shared" si="23"/>
        <v>否</v>
      </c>
      <c r="G245" s="298" t="str">
        <f t="shared" si="24"/>
        <v>项</v>
      </c>
    </row>
    <row r="246" ht="36" customHeight="1" spans="1:7">
      <c r="A246" s="326" t="s">
        <v>2999</v>
      </c>
      <c r="B246" s="317" t="s">
        <v>3000</v>
      </c>
      <c r="C246" s="318"/>
      <c r="D246" s="318"/>
      <c r="E246" s="319" t="str">
        <f t="shared" si="28"/>
        <v/>
      </c>
      <c r="F246" s="314" t="str">
        <f t="shared" si="23"/>
        <v>否</v>
      </c>
      <c r="G246" s="298" t="str">
        <f t="shared" si="24"/>
        <v>项</v>
      </c>
    </row>
    <row r="247" ht="36" customHeight="1" spans="1:7">
      <c r="A247" s="326" t="s">
        <v>3001</v>
      </c>
      <c r="B247" s="317" t="s">
        <v>3002</v>
      </c>
      <c r="C247" s="318"/>
      <c r="D247" s="318"/>
      <c r="E247" s="319" t="str">
        <f t="shared" si="28"/>
        <v/>
      </c>
      <c r="F247" s="314" t="str">
        <f t="shared" si="23"/>
        <v>否</v>
      </c>
      <c r="G247" s="298" t="str">
        <f t="shared" si="24"/>
        <v>项</v>
      </c>
    </row>
    <row r="248" ht="36" customHeight="1" spans="1:7">
      <c r="A248" s="326" t="s">
        <v>3003</v>
      </c>
      <c r="B248" s="317" t="s">
        <v>3004</v>
      </c>
      <c r="C248" s="318"/>
      <c r="D248" s="318"/>
      <c r="E248" s="319" t="str">
        <f t="shared" si="28"/>
        <v/>
      </c>
      <c r="F248" s="314" t="str">
        <f t="shared" si="23"/>
        <v>否</v>
      </c>
      <c r="G248" s="298" t="str">
        <f t="shared" si="24"/>
        <v>项</v>
      </c>
    </row>
    <row r="249" ht="36" customHeight="1" spans="1:7">
      <c r="A249" s="326" t="s">
        <v>3005</v>
      </c>
      <c r="B249" s="317" t="s">
        <v>3006</v>
      </c>
      <c r="C249" s="318"/>
      <c r="D249" s="318"/>
      <c r="E249" s="319" t="str">
        <f t="shared" si="28"/>
        <v/>
      </c>
      <c r="F249" s="314" t="str">
        <f t="shared" si="23"/>
        <v>否</v>
      </c>
      <c r="G249" s="298" t="str">
        <f t="shared" si="24"/>
        <v>项</v>
      </c>
    </row>
    <row r="250" ht="36" customHeight="1" spans="1:7">
      <c r="A250" s="326" t="s">
        <v>3007</v>
      </c>
      <c r="B250" s="317" t="s">
        <v>3008</v>
      </c>
      <c r="C250" s="318"/>
      <c r="D250" s="318"/>
      <c r="E250" s="319" t="str">
        <f t="shared" si="28"/>
        <v/>
      </c>
      <c r="F250" s="314" t="str">
        <f t="shared" si="23"/>
        <v>否</v>
      </c>
      <c r="G250" s="298" t="str">
        <f t="shared" si="24"/>
        <v>项</v>
      </c>
    </row>
    <row r="251" ht="36" customHeight="1" spans="1:7">
      <c r="A251" s="326" t="s">
        <v>3009</v>
      </c>
      <c r="B251" s="317" t="s">
        <v>3010</v>
      </c>
      <c r="C251" s="318"/>
      <c r="D251" s="318"/>
      <c r="E251" s="319" t="str">
        <f t="shared" si="28"/>
        <v/>
      </c>
      <c r="F251" s="314" t="str">
        <f t="shared" si="23"/>
        <v>否</v>
      </c>
      <c r="G251" s="298" t="str">
        <f t="shared" si="24"/>
        <v>项</v>
      </c>
    </row>
    <row r="252" ht="36" customHeight="1" spans="1:7">
      <c r="A252" s="326" t="s">
        <v>3011</v>
      </c>
      <c r="B252" s="317" t="s">
        <v>3012</v>
      </c>
      <c r="C252" s="318"/>
      <c r="D252" s="318"/>
      <c r="E252" s="319" t="str">
        <f t="shared" si="28"/>
        <v/>
      </c>
      <c r="F252" s="314" t="str">
        <f t="shared" si="23"/>
        <v>否</v>
      </c>
      <c r="G252" s="298" t="str">
        <f t="shared" si="24"/>
        <v>项</v>
      </c>
    </row>
    <row r="253" ht="36" customHeight="1" spans="1:7">
      <c r="A253" s="325" t="s">
        <v>3013</v>
      </c>
      <c r="B253" s="322" t="s">
        <v>3014</v>
      </c>
      <c r="C253" s="323">
        <f>SUM(C254:C259)</f>
        <v>0</v>
      </c>
      <c r="D253" s="323">
        <f>SUM(D254:D259)</f>
        <v>0</v>
      </c>
      <c r="E253" s="324" t="str">
        <f t="shared" si="28"/>
        <v/>
      </c>
      <c r="F253" s="314" t="str">
        <f t="shared" si="23"/>
        <v>否</v>
      </c>
      <c r="G253" s="298" t="str">
        <f t="shared" si="24"/>
        <v>款</v>
      </c>
    </row>
    <row r="254" ht="36" customHeight="1" spans="1:7">
      <c r="A254" s="326" t="s">
        <v>3015</v>
      </c>
      <c r="B254" s="317" t="s">
        <v>3016</v>
      </c>
      <c r="C254" s="318"/>
      <c r="D254" s="318"/>
      <c r="E254" s="319" t="str">
        <f t="shared" si="28"/>
        <v/>
      </c>
      <c r="F254" s="314" t="str">
        <f t="shared" si="23"/>
        <v>否</v>
      </c>
      <c r="G254" s="298" t="str">
        <f t="shared" si="24"/>
        <v>项</v>
      </c>
    </row>
    <row r="255" ht="36" customHeight="1" spans="1:7">
      <c r="A255" s="326" t="s">
        <v>3017</v>
      </c>
      <c r="B255" s="317" t="s">
        <v>3018</v>
      </c>
      <c r="C255" s="318"/>
      <c r="D255" s="318"/>
      <c r="E255" s="319" t="str">
        <f t="shared" si="28"/>
        <v/>
      </c>
      <c r="F255" s="314" t="str">
        <f t="shared" si="23"/>
        <v>否</v>
      </c>
      <c r="G255" s="298" t="str">
        <f t="shared" si="24"/>
        <v>项</v>
      </c>
    </row>
    <row r="256" ht="36" customHeight="1" spans="1:7">
      <c r="A256" s="326" t="s">
        <v>3019</v>
      </c>
      <c r="B256" s="317" t="s">
        <v>3020</v>
      </c>
      <c r="C256" s="318"/>
      <c r="D256" s="318"/>
      <c r="E256" s="319" t="str">
        <f t="shared" si="28"/>
        <v/>
      </c>
      <c r="F256" s="314" t="str">
        <f t="shared" si="23"/>
        <v>否</v>
      </c>
      <c r="G256" s="298" t="str">
        <f t="shared" si="24"/>
        <v>项</v>
      </c>
    </row>
    <row r="257" ht="36" customHeight="1" spans="1:7">
      <c r="A257" s="326" t="s">
        <v>3021</v>
      </c>
      <c r="B257" s="317" t="s">
        <v>3022</v>
      </c>
      <c r="C257" s="318"/>
      <c r="D257" s="318"/>
      <c r="E257" s="319" t="str">
        <f t="shared" si="28"/>
        <v/>
      </c>
      <c r="F257" s="314" t="str">
        <f t="shared" si="23"/>
        <v>否</v>
      </c>
      <c r="G257" s="298" t="str">
        <f t="shared" si="24"/>
        <v>项</v>
      </c>
    </row>
    <row r="258" ht="36" customHeight="1" spans="1:7">
      <c r="A258" s="326" t="s">
        <v>3023</v>
      </c>
      <c r="B258" s="317" t="s">
        <v>3024</v>
      </c>
      <c r="C258" s="318"/>
      <c r="D258" s="318"/>
      <c r="E258" s="319" t="str">
        <f t="shared" si="28"/>
        <v/>
      </c>
      <c r="F258" s="314" t="str">
        <f t="shared" si="23"/>
        <v>否</v>
      </c>
      <c r="G258" s="298" t="str">
        <f t="shared" si="24"/>
        <v>项</v>
      </c>
    </row>
    <row r="259" ht="36" customHeight="1" spans="1:7">
      <c r="A259" s="326" t="s">
        <v>3025</v>
      </c>
      <c r="B259" s="317" t="s">
        <v>3026</v>
      </c>
      <c r="C259" s="318"/>
      <c r="D259" s="318"/>
      <c r="E259" s="319" t="str">
        <f t="shared" si="28"/>
        <v/>
      </c>
      <c r="F259" s="314" t="str">
        <f t="shared" si="23"/>
        <v>否</v>
      </c>
      <c r="G259" s="298" t="str">
        <f t="shared" si="24"/>
        <v>项</v>
      </c>
    </row>
    <row r="260" ht="36" customHeight="1" spans="1:7">
      <c r="A260" s="316"/>
      <c r="B260" s="315"/>
      <c r="C260" s="320"/>
      <c r="D260" s="320"/>
      <c r="E260" s="313"/>
      <c r="F260" s="314" t="str">
        <f t="shared" ref="F260:F271" si="29">IF(LEN(A260)=3,"是",IF(B260&lt;&gt;"",IF(SUM(C260:D260)&lt;&gt;0,"是","否"),"是"))</f>
        <v>是</v>
      </c>
      <c r="G260" s="298"/>
    </row>
    <row r="261" ht="36" customHeight="1" spans="1:7">
      <c r="A261" s="327"/>
      <c r="B261" s="328" t="s">
        <v>3058</v>
      </c>
      <c r="C261" s="312">
        <f>C4+C20+C32+C43+C98+C122+C174+C178+C204+C221+C239</f>
        <v>30864</v>
      </c>
      <c r="D261" s="312">
        <f>D4+D20+D32+D43+D98+D122+D174+D178+D204+D221+D239</f>
        <v>27951</v>
      </c>
      <c r="E261" s="313"/>
      <c r="F261" s="314" t="str">
        <f t="shared" si="29"/>
        <v>是</v>
      </c>
      <c r="G261" s="298"/>
    </row>
    <row r="262" ht="36" customHeight="1" spans="1:7">
      <c r="A262" s="329" t="s">
        <v>3028</v>
      </c>
      <c r="B262" s="330" t="s">
        <v>141</v>
      </c>
      <c r="C262" s="331">
        <f>C263+C266</f>
        <v>9136</v>
      </c>
      <c r="D262" s="331">
        <v>8989</v>
      </c>
      <c r="E262" s="332"/>
      <c r="F262" s="314" t="str">
        <f t="shared" si="29"/>
        <v>是</v>
      </c>
      <c r="G262" s="298"/>
    </row>
    <row r="263" ht="36" customHeight="1" spans="1:7">
      <c r="A263" s="329" t="s">
        <v>3029</v>
      </c>
      <c r="B263" s="333" t="s">
        <v>3030</v>
      </c>
      <c r="C263" s="334">
        <v>2110</v>
      </c>
      <c r="D263" s="334">
        <v>1120</v>
      </c>
      <c r="E263" s="335"/>
      <c r="F263" s="314" t="str">
        <f t="shared" si="29"/>
        <v>是</v>
      </c>
      <c r="G263" s="298"/>
    </row>
    <row r="264" ht="36" customHeight="1" spans="1:7">
      <c r="A264" s="336" t="s">
        <v>3051</v>
      </c>
      <c r="B264" s="333" t="s">
        <v>3052</v>
      </c>
      <c r="C264" s="334"/>
      <c r="D264" s="334"/>
      <c r="E264" s="335"/>
      <c r="F264" s="314" t="str">
        <f t="shared" si="29"/>
        <v>否</v>
      </c>
      <c r="G264" s="298"/>
    </row>
    <row r="265" ht="36" customHeight="1" spans="1:6">
      <c r="A265" s="337" t="s">
        <v>3031</v>
      </c>
      <c r="B265" s="338" t="s">
        <v>3032</v>
      </c>
      <c r="C265" s="334">
        <v>2110</v>
      </c>
      <c r="D265" s="334">
        <v>1120</v>
      </c>
      <c r="E265" s="335"/>
      <c r="F265" s="314" t="str">
        <f t="shared" si="29"/>
        <v>是</v>
      </c>
    </row>
    <row r="266" ht="36" customHeight="1" spans="1:7">
      <c r="A266" s="336" t="s">
        <v>3053</v>
      </c>
      <c r="B266" s="333" t="s">
        <v>3036</v>
      </c>
      <c r="C266" s="334">
        <v>7026</v>
      </c>
      <c r="D266" s="334">
        <v>7869</v>
      </c>
      <c r="E266" s="335"/>
      <c r="F266" s="314" t="str">
        <f t="shared" si="29"/>
        <v>是</v>
      </c>
      <c r="G266" s="298"/>
    </row>
    <row r="267" ht="36" customHeight="1" spans="1:7">
      <c r="A267" s="336" t="s">
        <v>3037</v>
      </c>
      <c r="B267" s="333" t="s">
        <v>3038</v>
      </c>
      <c r="C267" s="334"/>
      <c r="D267" s="334"/>
      <c r="E267" s="335"/>
      <c r="F267" s="314" t="str">
        <f t="shared" si="29"/>
        <v>否</v>
      </c>
      <c r="G267" s="298"/>
    </row>
    <row r="268" ht="36" customHeight="1" spans="1:7">
      <c r="A268" s="336" t="s">
        <v>3054</v>
      </c>
      <c r="B268" s="339" t="s">
        <v>3055</v>
      </c>
      <c r="C268" s="334"/>
      <c r="D268" s="334"/>
      <c r="E268" s="332"/>
      <c r="F268" s="314" t="str">
        <f t="shared" si="29"/>
        <v>否</v>
      </c>
      <c r="G268" s="298"/>
    </row>
    <row r="269" ht="36" customHeight="1" spans="1:7">
      <c r="A269" s="329" t="s">
        <v>3039</v>
      </c>
      <c r="B269" s="340" t="s">
        <v>3040</v>
      </c>
      <c r="C269" s="331">
        <v>39630</v>
      </c>
      <c r="D269" s="331">
        <v>3160</v>
      </c>
      <c r="E269" s="335"/>
      <c r="F269" s="314" t="str">
        <f t="shared" si="29"/>
        <v>是</v>
      </c>
      <c r="G269" s="298"/>
    </row>
    <row r="270" ht="36" customHeight="1" spans="1:7">
      <c r="A270" s="329"/>
      <c r="B270" s="340" t="s">
        <v>3056</v>
      </c>
      <c r="C270" s="331"/>
      <c r="D270" s="334"/>
      <c r="E270" s="335"/>
      <c r="F270" s="314" t="str">
        <f t="shared" si="29"/>
        <v>否</v>
      </c>
      <c r="G270" s="298"/>
    </row>
    <row r="271" ht="36" customHeight="1" spans="1:7">
      <c r="A271" s="341"/>
      <c r="B271" s="342" t="s">
        <v>148</v>
      </c>
      <c r="C271" s="331">
        <f>C261+C262+C269</f>
        <v>79630</v>
      </c>
      <c r="D271" s="331">
        <f>D261+D262+D269</f>
        <v>40100</v>
      </c>
      <c r="E271" s="332"/>
      <c r="F271" s="314" t="str">
        <f t="shared" si="29"/>
        <v>是</v>
      </c>
      <c r="G271" s="298"/>
    </row>
    <row r="272" spans="3:4">
      <c r="C272" s="343"/>
      <c r="D272" s="343"/>
    </row>
    <row r="273" spans="3:4">
      <c r="C273" s="343"/>
      <c r="D273" s="343"/>
    </row>
    <row r="274" spans="3:4">
      <c r="C274" s="343"/>
      <c r="D274" s="343"/>
    </row>
  </sheetData>
  <autoFilter ref="A3:G271">
    <extLst/>
  </autoFilter>
  <mergeCells count="1">
    <mergeCell ref="B1:E1"/>
  </mergeCells>
  <conditionalFormatting sqref="B268">
    <cfRule type="expression" dxfId="1" priority="6"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5"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showGridLines="0" showZeros="0" view="pageBreakPreview" zoomScaleNormal="100" topLeftCell="A4" workbookViewId="0">
      <selection activeCell="H15" sqref="H15"/>
    </sheetView>
  </sheetViews>
  <sheetFormatPr defaultColWidth="9" defaultRowHeight="14" outlineLevelCol="4"/>
  <cols>
    <col min="1" max="1" width="52.1272727272727" style="275" customWidth="1"/>
    <col min="2" max="4" width="20.6272727272727" customWidth="1"/>
  </cols>
  <sheetData>
    <row r="1" s="274" customFormat="1" ht="45" customHeight="1" spans="1:5">
      <c r="A1" s="276" t="s">
        <v>3059</v>
      </c>
      <c r="B1" s="276"/>
      <c r="C1" s="276"/>
      <c r="D1" s="276"/>
      <c r="E1" s="277"/>
    </row>
    <row r="2" ht="20.1" customHeight="1" spans="1:5">
      <c r="A2" s="278"/>
      <c r="B2" s="279"/>
      <c r="C2" s="280"/>
      <c r="D2" s="280" t="s">
        <v>2</v>
      </c>
      <c r="E2" s="275"/>
    </row>
    <row r="3" ht="45" customHeight="1" spans="1:5">
      <c r="A3" s="168" t="s">
        <v>2481</v>
      </c>
      <c r="B3" s="176" t="s">
        <v>150</v>
      </c>
      <c r="C3" s="176" t="s">
        <v>6</v>
      </c>
      <c r="D3" s="176" t="s">
        <v>151</v>
      </c>
      <c r="E3" s="281" t="s">
        <v>8</v>
      </c>
    </row>
    <row r="4" ht="36" customHeight="1" spans="1:5">
      <c r="A4" s="282" t="s">
        <v>2576</v>
      </c>
      <c r="B4" s="283"/>
      <c r="C4" s="283"/>
      <c r="D4" s="284"/>
      <c r="E4" s="285" t="str">
        <f>IF(A4&lt;&gt;"",IF(SUM(B4:C4)&lt;&gt;0,"是","否"),"是")</f>
        <v>否</v>
      </c>
    </row>
    <row r="5" ht="36" customHeight="1" spans="1:5">
      <c r="A5" s="282" t="s">
        <v>2607</v>
      </c>
      <c r="B5" s="283"/>
      <c r="C5" s="283"/>
      <c r="D5" s="284"/>
      <c r="E5" s="285" t="str">
        <f t="shared" ref="E5:E15" si="0">IF(A5&lt;&gt;"",IF(SUM(B5:C5)&lt;&gt;0,"是","否"),"是")</f>
        <v>否</v>
      </c>
    </row>
    <row r="6" ht="36" customHeight="1" spans="1:5">
      <c r="A6" s="282" t="s">
        <v>2627</v>
      </c>
      <c r="B6" s="283"/>
      <c r="C6" s="283"/>
      <c r="D6" s="284"/>
      <c r="E6" s="285" t="str">
        <f t="shared" si="0"/>
        <v>否</v>
      </c>
    </row>
    <row r="7" ht="36" customHeight="1" spans="1:5">
      <c r="A7" s="286" t="s">
        <v>2639</v>
      </c>
      <c r="B7" s="283"/>
      <c r="C7" s="283"/>
      <c r="D7" s="284"/>
      <c r="E7" s="287" t="str">
        <f t="shared" si="0"/>
        <v>否</v>
      </c>
    </row>
    <row r="8" ht="36" customHeight="1" spans="1:5">
      <c r="A8" s="282" t="s">
        <v>2730</v>
      </c>
      <c r="B8" s="283"/>
      <c r="C8" s="283"/>
      <c r="D8" s="284"/>
      <c r="E8" s="285" t="str">
        <f t="shared" si="0"/>
        <v>否</v>
      </c>
    </row>
    <row r="9" ht="36" customHeight="1" spans="1:5">
      <c r="A9" s="282" t="s">
        <v>2763</v>
      </c>
      <c r="B9" s="283"/>
      <c r="C9" s="283"/>
      <c r="D9" s="284"/>
      <c r="E9" s="285" t="str">
        <f t="shared" si="0"/>
        <v>否</v>
      </c>
    </row>
    <row r="10" ht="36" customHeight="1" spans="1:5">
      <c r="A10" s="286" t="s">
        <v>2861</v>
      </c>
      <c r="B10" s="283"/>
      <c r="C10" s="283"/>
      <c r="D10" s="284"/>
      <c r="E10" s="287" t="str">
        <f t="shared" si="0"/>
        <v>否</v>
      </c>
    </row>
    <row r="11" ht="36" customHeight="1" spans="1:5">
      <c r="A11" s="282" t="s">
        <v>2868</v>
      </c>
      <c r="B11" s="283"/>
      <c r="C11" s="283"/>
      <c r="D11" s="284"/>
      <c r="E11" s="285" t="str">
        <f t="shared" si="0"/>
        <v>否</v>
      </c>
    </row>
    <row r="12" ht="36" customHeight="1" spans="1:5">
      <c r="A12" s="286" t="s">
        <v>2918</v>
      </c>
      <c r="B12" s="283"/>
      <c r="C12" s="283"/>
      <c r="D12" s="284"/>
      <c r="E12" s="287" t="str">
        <f t="shared" si="0"/>
        <v>否</v>
      </c>
    </row>
    <row r="13" ht="36" customHeight="1" spans="1:5">
      <c r="A13" s="286" t="s">
        <v>2951</v>
      </c>
      <c r="B13" s="283"/>
      <c r="C13" s="283"/>
      <c r="D13" s="284"/>
      <c r="E13" s="287" t="str">
        <f t="shared" si="0"/>
        <v>否</v>
      </c>
    </row>
    <row r="14" ht="36" customHeight="1" spans="1:5">
      <c r="A14" s="286" t="s">
        <v>2986</v>
      </c>
      <c r="B14" s="283"/>
      <c r="C14" s="283"/>
      <c r="D14" s="284"/>
      <c r="E14" s="287" t="str">
        <f t="shared" si="0"/>
        <v>否</v>
      </c>
    </row>
    <row r="15" ht="36" customHeight="1" spans="1:5">
      <c r="A15" s="288" t="s">
        <v>3060</v>
      </c>
      <c r="B15" s="289"/>
      <c r="C15" s="289"/>
      <c r="D15" s="290"/>
      <c r="E15" s="285" t="str">
        <f t="shared" si="0"/>
        <v>否</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51"/>
  <sheetViews>
    <sheetView showGridLines="0" showZeros="0" view="pageBreakPreview" zoomScale="90" zoomScaleNormal="90" topLeftCell="B1" workbookViewId="0">
      <pane ySplit="3" topLeftCell="A28" activePane="bottomLeft" state="frozen"/>
      <selection/>
      <selection pane="bottomLeft" activeCell="D32" sqref="D32"/>
    </sheetView>
  </sheetViews>
  <sheetFormatPr defaultColWidth="9" defaultRowHeight="15" outlineLevelCol="6"/>
  <cols>
    <col min="1" max="1" width="12.7545454545455" style="157" customWidth="1"/>
    <col min="2" max="2" width="50.7545454545455" style="157" customWidth="1"/>
    <col min="3" max="5" width="20.6272727272727" style="157" customWidth="1"/>
    <col min="6" max="6" width="9.75454545454545" style="157" customWidth="1"/>
    <col min="7" max="16384" width="9" style="275"/>
  </cols>
  <sheetData>
    <row r="1" ht="45" customHeight="1" spans="1:7">
      <c r="A1" s="347"/>
      <c r="B1" s="347" t="s">
        <v>70</v>
      </c>
      <c r="C1" s="347"/>
      <c r="D1" s="347"/>
      <c r="E1" s="347"/>
      <c r="G1" s="557"/>
    </row>
    <row r="2" ht="18.95" customHeight="1" spans="1:5">
      <c r="A2" s="558"/>
      <c r="B2" s="527"/>
      <c r="C2" s="350"/>
      <c r="E2" s="528" t="s">
        <v>2</v>
      </c>
    </row>
    <row r="3" s="524" customFormat="1" ht="45" customHeight="1" spans="1:6">
      <c r="A3" s="559" t="s">
        <v>3</v>
      </c>
      <c r="B3" s="478" t="s">
        <v>4</v>
      </c>
      <c r="C3" s="176" t="s">
        <v>5</v>
      </c>
      <c r="D3" s="176" t="s">
        <v>6</v>
      </c>
      <c r="E3" s="478" t="s">
        <v>7</v>
      </c>
      <c r="F3" s="560" t="s">
        <v>8</v>
      </c>
    </row>
    <row r="4" ht="37.5" customHeight="1" spans="1:6">
      <c r="A4" s="365" t="s">
        <v>71</v>
      </c>
      <c r="B4" s="561" t="s">
        <v>72</v>
      </c>
      <c r="C4" s="369">
        <v>37195</v>
      </c>
      <c r="D4" s="369">
        <v>37850</v>
      </c>
      <c r="E4" s="562">
        <v>0.018</v>
      </c>
      <c r="F4" s="285" t="str">
        <f t="shared" ref="F4:F38" si="0">IF(LEN(A4)=3,"是",IF(B4&lt;&gt;"",IF(SUM(C4:D4)&lt;&gt;0,"是","否"),"是"))</f>
        <v>是</v>
      </c>
    </row>
    <row r="5" ht="37.5" customHeight="1" spans="1:6">
      <c r="A5" s="365" t="s">
        <v>73</v>
      </c>
      <c r="B5" s="563" t="s">
        <v>74</v>
      </c>
      <c r="C5" s="369"/>
      <c r="D5" s="369"/>
      <c r="E5" s="564"/>
      <c r="F5" s="285" t="str">
        <f t="shared" si="0"/>
        <v>是</v>
      </c>
    </row>
    <row r="6" ht="37.5" customHeight="1" spans="1:6">
      <c r="A6" s="365" t="s">
        <v>75</v>
      </c>
      <c r="B6" s="563" t="s">
        <v>76</v>
      </c>
      <c r="C6" s="369">
        <v>515</v>
      </c>
      <c r="D6" s="369">
        <v>525</v>
      </c>
      <c r="E6" s="564">
        <v>0.019</v>
      </c>
      <c r="F6" s="285" t="str">
        <f t="shared" si="0"/>
        <v>是</v>
      </c>
    </row>
    <row r="7" ht="37.5" customHeight="1" spans="1:6">
      <c r="A7" s="365" t="s">
        <v>77</v>
      </c>
      <c r="B7" s="563" t="s">
        <v>78</v>
      </c>
      <c r="C7" s="369">
        <v>21097</v>
      </c>
      <c r="D7" s="369">
        <v>21187</v>
      </c>
      <c r="E7" s="564">
        <v>0.004</v>
      </c>
      <c r="F7" s="285" t="str">
        <f t="shared" si="0"/>
        <v>是</v>
      </c>
    </row>
    <row r="8" ht="37.5" customHeight="1" spans="1:6">
      <c r="A8" s="365" t="s">
        <v>79</v>
      </c>
      <c r="B8" s="563" t="s">
        <v>80</v>
      </c>
      <c r="C8" s="369">
        <v>86805</v>
      </c>
      <c r="D8" s="369" t="s">
        <v>81</v>
      </c>
      <c r="E8" s="564">
        <v>0.035</v>
      </c>
      <c r="F8" s="285" t="str">
        <f t="shared" si="0"/>
        <v>是</v>
      </c>
    </row>
    <row r="9" ht="37.5" customHeight="1" spans="1:6">
      <c r="A9" s="365" t="s">
        <v>82</v>
      </c>
      <c r="B9" s="563" t="s">
        <v>83</v>
      </c>
      <c r="C9" s="369">
        <v>4977</v>
      </c>
      <c r="D9" s="369" t="s">
        <v>84</v>
      </c>
      <c r="E9" s="564">
        <v>0.025</v>
      </c>
      <c r="F9" s="285" t="str">
        <f t="shared" si="0"/>
        <v>是</v>
      </c>
    </row>
    <row r="10" ht="37.5" customHeight="1" spans="1:6">
      <c r="A10" s="365" t="s">
        <v>85</v>
      </c>
      <c r="B10" s="563" t="s">
        <v>86</v>
      </c>
      <c r="C10" s="369">
        <v>4991</v>
      </c>
      <c r="D10" s="369" t="s">
        <v>87</v>
      </c>
      <c r="E10" s="564">
        <v>0.007</v>
      </c>
      <c r="F10" s="285" t="str">
        <f t="shared" si="0"/>
        <v>是</v>
      </c>
    </row>
    <row r="11" ht="37.5" customHeight="1" spans="1:6">
      <c r="A11" s="365" t="s">
        <v>88</v>
      </c>
      <c r="B11" s="563" t="s">
        <v>89</v>
      </c>
      <c r="C11" s="369">
        <v>57379</v>
      </c>
      <c r="D11" s="369" t="s">
        <v>90</v>
      </c>
      <c r="E11" s="564">
        <v>0.01</v>
      </c>
      <c r="F11" s="285" t="str">
        <f t="shared" si="0"/>
        <v>是</v>
      </c>
    </row>
    <row r="12" ht="37.5" customHeight="1" spans="1:6">
      <c r="A12" s="365" t="s">
        <v>91</v>
      </c>
      <c r="B12" s="563" t="s">
        <v>92</v>
      </c>
      <c r="C12" s="369">
        <v>42288</v>
      </c>
      <c r="D12" s="369" t="s">
        <v>93</v>
      </c>
      <c r="E12" s="564">
        <v>0.018</v>
      </c>
      <c r="F12" s="285" t="str">
        <f t="shared" si="0"/>
        <v>是</v>
      </c>
    </row>
    <row r="13" ht="37.5" customHeight="1" spans="1:6">
      <c r="A13" s="365" t="s">
        <v>94</v>
      </c>
      <c r="B13" s="563" t="s">
        <v>95</v>
      </c>
      <c r="C13" s="369">
        <v>3460</v>
      </c>
      <c r="D13" s="369" t="s">
        <v>96</v>
      </c>
      <c r="E13" s="564">
        <v>0.039</v>
      </c>
      <c r="F13" s="285" t="str">
        <f t="shared" si="0"/>
        <v>是</v>
      </c>
    </row>
    <row r="14" ht="37.5" customHeight="1" spans="1:6">
      <c r="A14" s="365" t="s">
        <v>97</v>
      </c>
      <c r="B14" s="563" t="s">
        <v>98</v>
      </c>
      <c r="C14" s="369">
        <v>120592</v>
      </c>
      <c r="D14" s="369" t="s">
        <v>99</v>
      </c>
      <c r="E14" s="564">
        <v>0.035</v>
      </c>
      <c r="F14" s="285" t="str">
        <f t="shared" si="0"/>
        <v>是</v>
      </c>
    </row>
    <row r="15" ht="37.5" customHeight="1" spans="1:6">
      <c r="A15" s="365" t="s">
        <v>100</v>
      </c>
      <c r="B15" s="563" t="s">
        <v>101</v>
      </c>
      <c r="C15" s="369">
        <v>60660</v>
      </c>
      <c r="D15" s="369" t="s">
        <v>102</v>
      </c>
      <c r="E15" s="564">
        <v>0.022</v>
      </c>
      <c r="F15" s="285" t="str">
        <f t="shared" si="0"/>
        <v>是</v>
      </c>
    </row>
    <row r="16" ht="37.5" customHeight="1" spans="1:6">
      <c r="A16" s="365" t="s">
        <v>103</v>
      </c>
      <c r="B16" s="563" t="s">
        <v>104</v>
      </c>
      <c r="C16" s="369">
        <v>13045</v>
      </c>
      <c r="D16" s="369" t="s">
        <v>105</v>
      </c>
      <c r="E16" s="564">
        <v>0.006</v>
      </c>
      <c r="F16" s="285" t="str">
        <f t="shared" si="0"/>
        <v>是</v>
      </c>
    </row>
    <row r="17" ht="37.5" customHeight="1" spans="1:6">
      <c r="A17" s="365" t="s">
        <v>106</v>
      </c>
      <c r="B17" s="563" t="s">
        <v>107</v>
      </c>
      <c r="C17" s="369">
        <v>39662</v>
      </c>
      <c r="D17" s="369" t="s">
        <v>108</v>
      </c>
      <c r="E17" s="564">
        <v>0.003</v>
      </c>
      <c r="F17" s="285" t="str">
        <f t="shared" si="0"/>
        <v>是</v>
      </c>
    </row>
    <row r="18" ht="37.5" customHeight="1" spans="1:6">
      <c r="A18" s="365" t="s">
        <v>109</v>
      </c>
      <c r="B18" s="563" t="s">
        <v>110</v>
      </c>
      <c r="C18" s="369">
        <v>563</v>
      </c>
      <c r="D18" s="369" t="s">
        <v>111</v>
      </c>
      <c r="E18" s="564">
        <v>0.03</v>
      </c>
      <c r="F18" s="285" t="str">
        <f t="shared" si="0"/>
        <v>是</v>
      </c>
    </row>
    <row r="19" ht="37.5" customHeight="1" spans="1:6">
      <c r="A19" s="365" t="s">
        <v>112</v>
      </c>
      <c r="B19" s="563" t="s">
        <v>113</v>
      </c>
      <c r="C19" s="369">
        <v>120</v>
      </c>
      <c r="D19" s="369" t="s">
        <v>114</v>
      </c>
      <c r="E19" s="564">
        <v>0.033</v>
      </c>
      <c r="F19" s="285" t="str">
        <f t="shared" si="0"/>
        <v>是</v>
      </c>
    </row>
    <row r="20" ht="37.5" customHeight="1" spans="1:6">
      <c r="A20" s="365" t="s">
        <v>115</v>
      </c>
      <c r="B20" s="563" t="s">
        <v>116</v>
      </c>
      <c r="C20" s="369"/>
      <c r="D20" s="369"/>
      <c r="E20" s="564"/>
      <c r="F20" s="285" t="str">
        <f t="shared" si="0"/>
        <v>是</v>
      </c>
    </row>
    <row r="21" ht="37.5" customHeight="1" spans="1:6">
      <c r="A21" s="365" t="s">
        <v>117</v>
      </c>
      <c r="B21" s="563" t="s">
        <v>118</v>
      </c>
      <c r="C21" s="369">
        <v>2746</v>
      </c>
      <c r="D21" s="369" t="s">
        <v>119</v>
      </c>
      <c r="E21" s="564">
        <v>0.022</v>
      </c>
      <c r="F21" s="285" t="str">
        <f t="shared" si="0"/>
        <v>是</v>
      </c>
    </row>
    <row r="22" ht="37.5" customHeight="1" spans="1:6">
      <c r="A22" s="365" t="s">
        <v>120</v>
      </c>
      <c r="B22" s="563" t="s">
        <v>121</v>
      </c>
      <c r="C22" s="369">
        <v>40613</v>
      </c>
      <c r="D22" s="369" t="s">
        <v>122</v>
      </c>
      <c r="E22" s="564">
        <v>0.005</v>
      </c>
      <c r="F22" s="285" t="str">
        <f t="shared" si="0"/>
        <v>是</v>
      </c>
    </row>
    <row r="23" ht="37.5" customHeight="1" spans="1:6">
      <c r="A23" s="365" t="s">
        <v>123</v>
      </c>
      <c r="B23" s="563" t="s">
        <v>124</v>
      </c>
      <c r="C23" s="369">
        <v>480</v>
      </c>
      <c r="D23" s="369" t="s">
        <v>125</v>
      </c>
      <c r="E23" s="564">
        <v>0.029</v>
      </c>
      <c r="F23" s="285" t="str">
        <f t="shared" si="0"/>
        <v>是</v>
      </c>
    </row>
    <row r="24" ht="37.5" customHeight="1" spans="1:6">
      <c r="A24" s="365" t="s">
        <v>126</v>
      </c>
      <c r="B24" s="563" t="s">
        <v>127</v>
      </c>
      <c r="C24" s="369">
        <v>2553</v>
      </c>
      <c r="D24" s="369" t="s">
        <v>128</v>
      </c>
      <c r="E24" s="564">
        <v>0.034</v>
      </c>
      <c r="F24" s="285" t="str">
        <f t="shared" si="0"/>
        <v>是</v>
      </c>
    </row>
    <row r="25" ht="37.5" customHeight="1" spans="1:6">
      <c r="A25" s="365" t="s">
        <v>129</v>
      </c>
      <c r="B25" s="563" t="s">
        <v>130</v>
      </c>
      <c r="C25" s="369"/>
      <c r="D25" s="369" t="s">
        <v>131</v>
      </c>
      <c r="E25" s="564"/>
      <c r="F25" s="285" t="str">
        <f t="shared" si="0"/>
        <v>是</v>
      </c>
    </row>
    <row r="26" ht="37.5" customHeight="1" spans="1:6">
      <c r="A26" s="365" t="s">
        <v>132</v>
      </c>
      <c r="B26" s="563" t="s">
        <v>133</v>
      </c>
      <c r="C26" s="369">
        <v>13522</v>
      </c>
      <c r="D26" s="369" t="s">
        <v>134</v>
      </c>
      <c r="E26" s="564">
        <v>-0.042</v>
      </c>
      <c r="F26" s="285" t="str">
        <f t="shared" si="0"/>
        <v>是</v>
      </c>
    </row>
    <row r="27" ht="37.5" customHeight="1" spans="1:6">
      <c r="A27" s="365" t="s">
        <v>135</v>
      </c>
      <c r="B27" s="563" t="s">
        <v>136</v>
      </c>
      <c r="C27" s="369">
        <v>35</v>
      </c>
      <c r="D27" s="369" t="s">
        <v>137</v>
      </c>
      <c r="E27" s="564">
        <v>0.086</v>
      </c>
      <c r="F27" s="285" t="str">
        <f t="shared" si="0"/>
        <v>是</v>
      </c>
    </row>
    <row r="28" ht="37.5" customHeight="1" spans="1:6">
      <c r="A28" s="365" t="s">
        <v>138</v>
      </c>
      <c r="B28" s="563" t="s">
        <v>139</v>
      </c>
      <c r="C28" s="369"/>
      <c r="D28" s="369"/>
      <c r="E28" s="564"/>
      <c r="F28" s="285" t="str">
        <f t="shared" si="0"/>
        <v>是</v>
      </c>
    </row>
    <row r="29" ht="37.5" customHeight="1" spans="1:6">
      <c r="A29" s="365"/>
      <c r="B29" s="563"/>
      <c r="C29" s="369"/>
      <c r="D29" s="369"/>
      <c r="E29" s="564"/>
      <c r="F29" s="285" t="str">
        <f t="shared" si="0"/>
        <v>是</v>
      </c>
    </row>
    <row r="30" s="349" customFormat="1" ht="37.5" customHeight="1" spans="1:6">
      <c r="A30" s="539"/>
      <c r="B30" s="540" t="s">
        <v>140</v>
      </c>
      <c r="C30" s="459">
        <v>553298</v>
      </c>
      <c r="D30" s="459">
        <v>570219</v>
      </c>
      <c r="E30" s="565">
        <v>0.031</v>
      </c>
      <c r="F30" s="285" t="str">
        <f t="shared" si="0"/>
        <v>是</v>
      </c>
    </row>
    <row r="31" ht="37.5" customHeight="1" spans="1:6">
      <c r="A31" s="361">
        <v>230</v>
      </c>
      <c r="B31" s="566" t="s">
        <v>141</v>
      </c>
      <c r="C31" s="459">
        <v>110488</v>
      </c>
      <c r="D31" s="459">
        <v>51278</v>
      </c>
      <c r="E31" s="567"/>
      <c r="F31" s="285" t="str">
        <f t="shared" si="0"/>
        <v>是</v>
      </c>
    </row>
    <row r="32" ht="37.5" customHeight="1" spans="1:6">
      <c r="A32" s="568">
        <v>23006</v>
      </c>
      <c r="B32" s="569" t="s">
        <v>142</v>
      </c>
      <c r="C32" s="369">
        <v>61673</v>
      </c>
      <c r="D32" s="369">
        <v>51278</v>
      </c>
      <c r="E32" s="570"/>
      <c r="F32" s="285" t="str">
        <f t="shared" si="0"/>
        <v>是</v>
      </c>
    </row>
    <row r="33" ht="36" hidden="1" customHeight="1" spans="1:6">
      <c r="A33" s="365">
        <v>23008</v>
      </c>
      <c r="B33" s="569" t="s">
        <v>143</v>
      </c>
      <c r="C33" s="369">
        <v>0</v>
      </c>
      <c r="D33" s="369"/>
      <c r="E33" s="571" t="str">
        <f>IF(C33&lt;&gt;0,IF((D33/C33-1)&lt;-30%,"",IF((D33/C33-1)&gt;150%,"",D33/C33-1)),"")</f>
        <v/>
      </c>
      <c r="F33" s="285" t="str">
        <f t="shared" si="0"/>
        <v>否</v>
      </c>
    </row>
    <row r="34" ht="37.5" customHeight="1" spans="1:6">
      <c r="A34" s="572">
        <v>23015</v>
      </c>
      <c r="B34" s="538" t="s">
        <v>144</v>
      </c>
      <c r="C34" s="369">
        <v>48815</v>
      </c>
      <c r="D34" s="369"/>
      <c r="E34" s="571"/>
      <c r="F34" s="285" t="str">
        <f t="shared" si="0"/>
        <v>是</v>
      </c>
    </row>
    <row r="35" s="526" customFormat="1" ht="36" customHeight="1" spans="1:6">
      <c r="A35" s="572">
        <v>23016</v>
      </c>
      <c r="B35" s="538" t="s">
        <v>145</v>
      </c>
      <c r="C35" s="369"/>
      <c r="D35" s="369"/>
      <c r="E35" s="573"/>
      <c r="F35" s="285" t="str">
        <f t="shared" si="0"/>
        <v>否</v>
      </c>
    </row>
    <row r="36" s="526" customFormat="1" ht="37.5" customHeight="1" spans="1:6">
      <c r="A36" s="361">
        <v>231</v>
      </c>
      <c r="B36" s="194" t="s">
        <v>146</v>
      </c>
      <c r="C36" s="459">
        <v>51922</v>
      </c>
      <c r="D36" s="459">
        <v>29291</v>
      </c>
      <c r="E36" s="573"/>
      <c r="F36" s="285" t="str">
        <f t="shared" si="0"/>
        <v>是</v>
      </c>
    </row>
    <row r="37" s="526" customFormat="1" ht="37.5" customHeight="1" spans="1:6">
      <c r="A37" s="361">
        <v>23009</v>
      </c>
      <c r="B37" s="574" t="s">
        <v>147</v>
      </c>
      <c r="C37" s="459">
        <v>4735</v>
      </c>
      <c r="D37" s="459"/>
      <c r="E37" s="575"/>
      <c r="F37" s="285" t="str">
        <f t="shared" si="0"/>
        <v>是</v>
      </c>
    </row>
    <row r="38" ht="37.5" customHeight="1" spans="1:6">
      <c r="A38" s="539"/>
      <c r="B38" s="554" t="s">
        <v>148</v>
      </c>
      <c r="C38" s="459">
        <v>720443</v>
      </c>
      <c r="D38" s="459">
        <v>650788</v>
      </c>
      <c r="E38" s="575"/>
      <c r="F38" s="285" t="str">
        <f t="shared" si="0"/>
        <v>是</v>
      </c>
    </row>
    <row r="39" spans="2:4">
      <c r="B39" s="576"/>
      <c r="D39" s="577"/>
    </row>
    <row r="41" spans="4:4">
      <c r="D41" s="577"/>
    </row>
    <row r="43" spans="4:4">
      <c r="D43" s="577"/>
    </row>
    <row r="44" spans="4:4">
      <c r="D44" s="577"/>
    </row>
    <row r="46" spans="4:4">
      <c r="D46" s="577"/>
    </row>
    <row r="47" spans="4:4">
      <c r="D47" s="577"/>
    </row>
    <row r="48" spans="4:4">
      <c r="D48" s="577"/>
    </row>
    <row r="49" spans="4:4">
      <c r="D49" s="577"/>
    </row>
    <row r="51" spans="4:4">
      <c r="D51" s="577"/>
    </row>
  </sheetData>
  <autoFilter ref="A3:F39">
    <filterColumn colId="5">
      <customFilters>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E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E31 D32:E32 E38 D39:E44">
    <cfRule type="cellIs" dxfId="0" priority="27" stopIfTrue="1" operator="lessThanOrEqual">
      <formula>-1</formula>
    </cfRule>
  </conditionalFormatting>
  <conditionalFormatting sqref="D33:E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54"/>
  <sheetViews>
    <sheetView showGridLines="0" showZeros="0" view="pageBreakPreview" zoomScale="80" zoomScaleNormal="100" topLeftCell="A10" workbookViewId="0">
      <selection activeCell="M6" sqref="M6"/>
    </sheetView>
  </sheetViews>
  <sheetFormatPr defaultColWidth="9" defaultRowHeight="15" outlineLevelCol="4"/>
  <cols>
    <col min="1" max="1" width="50.7545454545455" style="237" customWidth="1"/>
    <col min="2" max="4" width="20.6272727272727" style="237" customWidth="1"/>
    <col min="5" max="5" width="4.25454545454545" style="237" customWidth="1"/>
    <col min="6" max="6" width="13.7545454545455" style="237" customWidth="1"/>
    <col min="7" max="16384" width="9" style="237"/>
  </cols>
  <sheetData>
    <row r="1" ht="45" customHeight="1" spans="1:4">
      <c r="A1" s="172" t="s">
        <v>3061</v>
      </c>
      <c r="B1" s="172"/>
      <c r="C1" s="172"/>
      <c r="D1" s="172"/>
    </row>
    <row r="2" ht="20.1" customHeight="1" spans="1:4">
      <c r="A2" s="257"/>
      <c r="B2" s="258"/>
      <c r="C2" s="259"/>
      <c r="D2" s="260" t="s">
        <v>3062</v>
      </c>
    </row>
    <row r="3" ht="45" customHeight="1" spans="1:5">
      <c r="A3" s="205" t="s">
        <v>3063</v>
      </c>
      <c r="B3" s="93" t="s">
        <v>5</v>
      </c>
      <c r="C3" s="93" t="s">
        <v>6</v>
      </c>
      <c r="D3" s="93" t="s">
        <v>7</v>
      </c>
      <c r="E3" s="237" t="s">
        <v>8</v>
      </c>
    </row>
    <row r="4" ht="36" customHeight="1" spans="1:5">
      <c r="A4" s="163" t="s">
        <v>3064</v>
      </c>
      <c r="B4" s="261">
        <v>1</v>
      </c>
      <c r="C4" s="261">
        <v>330</v>
      </c>
      <c r="D4" s="179"/>
      <c r="E4" s="262" t="str">
        <f t="shared" ref="E4:E41" si="0">IF(A4&lt;&gt;"",IF(SUM(B4:C4)&lt;&gt;0,"是","否"),"是")</f>
        <v>是</v>
      </c>
    </row>
    <row r="5" ht="36" customHeight="1" spans="1:5">
      <c r="A5" s="250" t="s">
        <v>3065</v>
      </c>
      <c r="B5" s="263"/>
      <c r="C5" s="264"/>
      <c r="D5" s="265"/>
      <c r="E5" s="262" t="str">
        <f t="shared" si="0"/>
        <v>否</v>
      </c>
    </row>
    <row r="6" ht="36" customHeight="1" spans="1:5">
      <c r="A6" s="250" t="s">
        <v>3066</v>
      </c>
      <c r="B6" s="263"/>
      <c r="C6" s="263"/>
      <c r="D6" s="265"/>
      <c r="E6" s="262" t="str">
        <f t="shared" si="0"/>
        <v>否</v>
      </c>
    </row>
    <row r="7" ht="36" customHeight="1" spans="1:5">
      <c r="A7" s="250" t="s">
        <v>3067</v>
      </c>
      <c r="B7" s="266"/>
      <c r="C7" s="264"/>
      <c r="D7" s="265"/>
      <c r="E7" s="262" t="str">
        <f t="shared" si="0"/>
        <v>否</v>
      </c>
    </row>
    <row r="8" ht="36" customHeight="1" spans="1:5">
      <c r="A8" s="250" t="s">
        <v>3068</v>
      </c>
      <c r="B8" s="263"/>
      <c r="C8" s="264"/>
      <c r="D8" s="265"/>
      <c r="E8" s="262" t="str">
        <f t="shared" si="0"/>
        <v>否</v>
      </c>
    </row>
    <row r="9" ht="36" customHeight="1" spans="1:5">
      <c r="A9" s="250" t="s">
        <v>3069</v>
      </c>
      <c r="B9" s="266"/>
      <c r="C9" s="264"/>
      <c r="D9" s="265"/>
      <c r="E9" s="262" t="str">
        <f t="shared" si="0"/>
        <v>否</v>
      </c>
    </row>
    <row r="10" ht="36" customHeight="1" spans="1:5">
      <c r="A10" s="250" t="s">
        <v>3070</v>
      </c>
      <c r="B10" s="263"/>
      <c r="C10" s="264"/>
      <c r="D10" s="265"/>
      <c r="E10" s="262" t="str">
        <f t="shared" si="0"/>
        <v>否</v>
      </c>
    </row>
    <row r="11" ht="36" customHeight="1" spans="1:5">
      <c r="A11" s="250" t="s">
        <v>3071</v>
      </c>
      <c r="B11" s="263"/>
      <c r="C11" s="264"/>
      <c r="D11" s="265"/>
      <c r="E11" s="262" t="str">
        <f t="shared" si="0"/>
        <v>否</v>
      </c>
    </row>
    <row r="12" ht="36" customHeight="1" spans="1:5">
      <c r="A12" s="250" t="s">
        <v>3072</v>
      </c>
      <c r="B12" s="263"/>
      <c r="C12" s="264"/>
      <c r="D12" s="265"/>
      <c r="E12" s="262" t="str">
        <f t="shared" si="0"/>
        <v>否</v>
      </c>
    </row>
    <row r="13" ht="36" customHeight="1" spans="1:5">
      <c r="A13" s="250" t="s">
        <v>3073</v>
      </c>
      <c r="B13" s="267"/>
      <c r="C13" s="263"/>
      <c r="D13" s="265"/>
      <c r="E13" s="262" t="str">
        <f t="shared" si="0"/>
        <v>否</v>
      </c>
    </row>
    <row r="14" ht="36" customHeight="1" spans="1:5">
      <c r="A14" s="250" t="s">
        <v>3074</v>
      </c>
      <c r="B14" s="267"/>
      <c r="C14" s="264"/>
      <c r="D14" s="265"/>
      <c r="E14" s="262" t="str">
        <f t="shared" si="0"/>
        <v>否</v>
      </c>
    </row>
    <row r="15" ht="36" customHeight="1" spans="1:5">
      <c r="A15" s="250" t="s">
        <v>3075</v>
      </c>
      <c r="B15" s="267"/>
      <c r="C15" s="268"/>
      <c r="D15" s="265"/>
      <c r="E15" s="262" t="str">
        <f t="shared" si="0"/>
        <v>否</v>
      </c>
    </row>
    <row r="16" ht="36" customHeight="1" spans="1:5">
      <c r="A16" s="250" t="s">
        <v>3076</v>
      </c>
      <c r="B16" s="267"/>
      <c r="C16" s="268"/>
      <c r="D16" s="265"/>
      <c r="E16" s="262" t="str">
        <f t="shared" si="0"/>
        <v>否</v>
      </c>
    </row>
    <row r="17" ht="36" customHeight="1" spans="1:5">
      <c r="A17" s="250" t="s">
        <v>3077</v>
      </c>
      <c r="B17" s="263"/>
      <c r="C17" s="264"/>
      <c r="D17" s="265"/>
      <c r="E17" s="262" t="str">
        <f t="shared" si="0"/>
        <v>否</v>
      </c>
    </row>
    <row r="18" ht="36" customHeight="1" spans="1:5">
      <c r="A18" s="250" t="s">
        <v>3078</v>
      </c>
      <c r="B18" s="267"/>
      <c r="C18" s="268"/>
      <c r="D18" s="265"/>
      <c r="E18" s="262" t="str">
        <f t="shared" si="0"/>
        <v>否</v>
      </c>
    </row>
    <row r="19" ht="36" customHeight="1" spans="1:5">
      <c r="A19" s="250" t="s">
        <v>3079</v>
      </c>
      <c r="B19" s="267"/>
      <c r="C19" s="268"/>
      <c r="D19" s="265"/>
      <c r="E19" s="262" t="str">
        <f t="shared" si="0"/>
        <v>否</v>
      </c>
    </row>
    <row r="20" ht="36" hidden="1" customHeight="1" spans="1:5">
      <c r="A20" s="250" t="s">
        <v>3080</v>
      </c>
      <c r="B20" s="263"/>
      <c r="C20" s="268"/>
      <c r="D20" s="265" t="str">
        <f>IF(B20&gt;0,C20/B20-1,IF(B20&lt;0,-(C20/B20-1),""))</f>
        <v/>
      </c>
      <c r="E20" s="262" t="str">
        <f t="shared" si="0"/>
        <v>否</v>
      </c>
    </row>
    <row r="21" ht="36" customHeight="1" spans="1:5">
      <c r="A21" s="250" t="s">
        <v>3081</v>
      </c>
      <c r="B21" s="267"/>
      <c r="C21" s="264"/>
      <c r="D21" s="265"/>
      <c r="E21" s="262" t="str">
        <f t="shared" si="0"/>
        <v>否</v>
      </c>
    </row>
    <row r="22" ht="36" customHeight="1" spans="1:5">
      <c r="A22" s="250" t="s">
        <v>3082</v>
      </c>
      <c r="B22" s="267">
        <v>1</v>
      </c>
      <c r="C22" s="264">
        <v>330</v>
      </c>
      <c r="D22" s="265"/>
      <c r="E22" s="262" t="str">
        <f t="shared" si="0"/>
        <v>是</v>
      </c>
    </row>
    <row r="23" ht="36" customHeight="1" spans="1:5">
      <c r="A23" s="163" t="s">
        <v>3083</v>
      </c>
      <c r="B23" s="261">
        <v>51</v>
      </c>
      <c r="C23" s="261">
        <v>50</v>
      </c>
      <c r="D23" s="179"/>
      <c r="E23" s="262" t="str">
        <f t="shared" si="0"/>
        <v>是</v>
      </c>
    </row>
    <row r="24" ht="36" customHeight="1" spans="1:5">
      <c r="A24" s="189" t="s">
        <v>3084</v>
      </c>
      <c r="B24" s="267"/>
      <c r="C24" s="264"/>
      <c r="D24" s="265"/>
      <c r="E24" s="262" t="str">
        <f t="shared" si="0"/>
        <v>否</v>
      </c>
    </row>
    <row r="25" ht="36" customHeight="1" spans="1:5">
      <c r="A25" s="189" t="s">
        <v>3085</v>
      </c>
      <c r="B25" s="267"/>
      <c r="C25" s="264"/>
      <c r="D25" s="265"/>
      <c r="E25" s="262" t="str">
        <f t="shared" si="0"/>
        <v>否</v>
      </c>
    </row>
    <row r="26" ht="36" customHeight="1" spans="1:5">
      <c r="A26" s="189" t="s">
        <v>3086</v>
      </c>
      <c r="B26" s="267"/>
      <c r="C26" s="264"/>
      <c r="D26" s="265"/>
      <c r="E26" s="262" t="str">
        <f t="shared" si="0"/>
        <v>否</v>
      </c>
    </row>
    <row r="27" ht="36" customHeight="1" spans="1:5">
      <c r="A27" s="189" t="s">
        <v>3087</v>
      </c>
      <c r="B27" s="267">
        <v>51</v>
      </c>
      <c r="C27" s="264">
        <v>50</v>
      </c>
      <c r="D27" s="265"/>
      <c r="E27" s="262" t="str">
        <f t="shared" si="0"/>
        <v>是</v>
      </c>
    </row>
    <row r="28" ht="36" customHeight="1" spans="1:5">
      <c r="A28" s="163" t="s">
        <v>3088</v>
      </c>
      <c r="B28" s="261"/>
      <c r="C28" s="261"/>
      <c r="D28" s="179"/>
      <c r="E28" s="262" t="str">
        <f t="shared" si="0"/>
        <v>否</v>
      </c>
    </row>
    <row r="29" ht="36" customHeight="1" spans="1:5">
      <c r="A29" s="189" t="s">
        <v>3089</v>
      </c>
      <c r="B29" s="267"/>
      <c r="C29" s="264"/>
      <c r="D29" s="265"/>
      <c r="E29" s="262" t="str">
        <f t="shared" si="0"/>
        <v>否</v>
      </c>
    </row>
    <row r="30" ht="36" customHeight="1" spans="1:5">
      <c r="A30" s="189" t="s">
        <v>3090</v>
      </c>
      <c r="B30" s="263"/>
      <c r="C30" s="264"/>
      <c r="D30" s="265"/>
      <c r="E30" s="262" t="str">
        <f t="shared" si="0"/>
        <v>否</v>
      </c>
    </row>
    <row r="31" ht="36" customHeight="1" spans="1:5">
      <c r="A31" s="189" t="s">
        <v>3091</v>
      </c>
      <c r="B31" s="267"/>
      <c r="C31" s="264"/>
      <c r="D31" s="265"/>
      <c r="E31" s="262" t="str">
        <f t="shared" si="0"/>
        <v>否</v>
      </c>
    </row>
    <row r="32" ht="36" customHeight="1" spans="1:5">
      <c r="A32" s="163" t="s">
        <v>3092</v>
      </c>
      <c r="B32" s="261"/>
      <c r="C32" s="261"/>
      <c r="D32" s="179"/>
      <c r="E32" s="262" t="str">
        <f t="shared" si="0"/>
        <v>否</v>
      </c>
    </row>
    <row r="33" ht="36" customHeight="1" spans="1:5">
      <c r="A33" s="189" t="s">
        <v>3093</v>
      </c>
      <c r="B33" s="263"/>
      <c r="C33" s="269"/>
      <c r="D33" s="265"/>
      <c r="E33" s="262" t="str">
        <f t="shared" si="0"/>
        <v>否</v>
      </c>
    </row>
    <row r="34" ht="36" customHeight="1" spans="1:5">
      <c r="A34" s="189" t="s">
        <v>3094</v>
      </c>
      <c r="B34" s="267"/>
      <c r="C34" s="269"/>
      <c r="D34" s="265"/>
      <c r="E34" s="262" t="str">
        <f t="shared" si="0"/>
        <v>否</v>
      </c>
    </row>
    <row r="35" ht="36" customHeight="1" spans="1:5">
      <c r="A35" s="189" t="s">
        <v>3095</v>
      </c>
      <c r="B35" s="267"/>
      <c r="C35" s="268"/>
      <c r="D35" s="265"/>
      <c r="E35" s="262" t="str">
        <f t="shared" si="0"/>
        <v>否</v>
      </c>
    </row>
    <row r="36" ht="36" customHeight="1" spans="1:5">
      <c r="A36" s="163" t="s">
        <v>3096</v>
      </c>
      <c r="B36" s="270"/>
      <c r="C36" s="271"/>
      <c r="D36" s="179"/>
      <c r="E36" s="262" t="str">
        <f t="shared" si="0"/>
        <v>否</v>
      </c>
    </row>
    <row r="37" ht="36" customHeight="1" spans="1:5">
      <c r="A37" s="272" t="s">
        <v>3097</v>
      </c>
      <c r="B37" s="261">
        <v>52</v>
      </c>
      <c r="C37" s="261">
        <v>380</v>
      </c>
      <c r="D37" s="179"/>
      <c r="E37" s="262" t="str">
        <f t="shared" si="0"/>
        <v>是</v>
      </c>
    </row>
    <row r="38" ht="36" customHeight="1" spans="1:5">
      <c r="A38" s="273" t="s">
        <v>61</v>
      </c>
      <c r="B38" s="263">
        <v>274</v>
      </c>
      <c r="C38" s="269">
        <v>253</v>
      </c>
      <c r="D38" s="179"/>
      <c r="E38" s="262" t="str">
        <f t="shared" si="0"/>
        <v>是</v>
      </c>
    </row>
    <row r="39" ht="36" customHeight="1" spans="1:5">
      <c r="A39" s="230" t="s">
        <v>3098</v>
      </c>
      <c r="B39" s="261">
        <v>427</v>
      </c>
      <c r="C39" s="271">
        <v>653</v>
      </c>
      <c r="D39" s="179"/>
      <c r="E39" s="262" t="str">
        <f t="shared" si="0"/>
        <v>是</v>
      </c>
    </row>
    <row r="40" ht="36" hidden="1" customHeight="1" spans="1:5">
      <c r="A40" s="273" t="s">
        <v>3099</v>
      </c>
      <c r="B40" s="263"/>
      <c r="C40" s="269"/>
      <c r="D40" s="179"/>
      <c r="E40" s="262" t="str">
        <f t="shared" si="0"/>
        <v>否</v>
      </c>
    </row>
    <row r="41" ht="36" customHeight="1" spans="1:5">
      <c r="A41" s="272" t="s">
        <v>69</v>
      </c>
      <c r="B41" s="261">
        <v>753</v>
      </c>
      <c r="C41" s="261">
        <v>1286</v>
      </c>
      <c r="D41" s="179"/>
      <c r="E41" s="262" t="str">
        <f t="shared" si="0"/>
        <v>是</v>
      </c>
    </row>
    <row r="42" spans="2:2">
      <c r="B42" s="256"/>
    </row>
    <row r="43" spans="2:3">
      <c r="B43" s="256"/>
      <c r="C43" s="256"/>
    </row>
    <row r="44" spans="2:2">
      <c r="B44" s="256"/>
    </row>
    <row r="45" spans="2:3">
      <c r="B45" s="256"/>
      <c r="C45" s="256"/>
    </row>
    <row r="46" spans="2:2">
      <c r="B46" s="256"/>
    </row>
    <row r="47" spans="2:2">
      <c r="B47" s="256"/>
    </row>
    <row r="48" spans="2:3">
      <c r="B48" s="256"/>
      <c r="C48" s="256"/>
    </row>
    <row r="49" spans="2:2">
      <c r="B49" s="256"/>
    </row>
    <row r="50" spans="2:2">
      <c r="B50" s="256"/>
    </row>
    <row r="51" spans="2:2">
      <c r="B51" s="256"/>
    </row>
    <row r="52" spans="2:2">
      <c r="B52" s="256"/>
    </row>
    <row r="53" spans="2:3">
      <c r="B53" s="256"/>
      <c r="C53" s="256"/>
    </row>
    <row r="54" spans="2:2">
      <c r="B54" s="256"/>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showGridLines="0" showZeros="0" view="pageBreakPreview" zoomScale="90" zoomScaleNormal="100" topLeftCell="A31" workbookViewId="0">
      <selection activeCell="M6" sqref="M6"/>
    </sheetView>
  </sheetViews>
  <sheetFormatPr defaultColWidth="9" defaultRowHeight="15" outlineLevelCol="4"/>
  <cols>
    <col min="1" max="1" width="50.7545454545455" style="198" customWidth="1"/>
    <col min="2" max="2" width="20.6272727272727" style="198" customWidth="1"/>
    <col min="3" max="3" width="20.6272727272727" style="237" customWidth="1"/>
    <col min="4" max="4" width="20.6272727272727" style="198" customWidth="1"/>
    <col min="5" max="5" width="4.75454545454545" style="198" customWidth="1"/>
    <col min="6" max="16384" width="9" style="198"/>
  </cols>
  <sheetData>
    <row r="1" ht="45" customHeight="1" spans="1:5">
      <c r="A1" s="238" t="s">
        <v>3100</v>
      </c>
      <c r="B1" s="238"/>
      <c r="C1" s="238"/>
      <c r="D1" s="238"/>
      <c r="E1" s="239"/>
    </row>
    <row r="2" ht="20.1" customHeight="1" spans="1:5">
      <c r="A2" s="240"/>
      <c r="B2" s="240"/>
      <c r="C2" s="240"/>
      <c r="D2" s="241" t="s">
        <v>2</v>
      </c>
      <c r="E2" s="242"/>
    </row>
    <row r="3" ht="45" customHeight="1" spans="1:5">
      <c r="A3" s="243" t="s">
        <v>4</v>
      </c>
      <c r="B3" s="176" t="s">
        <v>5</v>
      </c>
      <c r="C3" s="176" t="s">
        <v>6</v>
      </c>
      <c r="D3" s="176" t="s">
        <v>7</v>
      </c>
      <c r="E3" s="244" t="s">
        <v>8</v>
      </c>
    </row>
    <row r="4" ht="35.1" customHeight="1" spans="1:5">
      <c r="A4" s="163" t="s">
        <v>3101</v>
      </c>
      <c r="B4" s="245">
        <v>48</v>
      </c>
      <c r="C4" s="245">
        <v>906</v>
      </c>
      <c r="D4" s="179"/>
      <c r="E4" s="246" t="str">
        <f t="shared" ref="E4:E28" si="0">IF(A4&lt;&gt;"",IF(SUM(B4:C4)&lt;&gt;0,"是","否"),"是")</f>
        <v>是</v>
      </c>
    </row>
    <row r="5" ht="35.1" customHeight="1" spans="1:5">
      <c r="A5" s="165" t="s">
        <v>3102</v>
      </c>
      <c r="B5" s="247"/>
      <c r="C5" s="247"/>
      <c r="D5" s="216"/>
      <c r="E5" s="246" t="str">
        <f t="shared" si="0"/>
        <v>否</v>
      </c>
    </row>
    <row r="6" ht="35.1" customHeight="1" spans="1:5">
      <c r="A6" s="165" t="s">
        <v>3103</v>
      </c>
      <c r="B6" s="247"/>
      <c r="C6" s="247"/>
      <c r="D6" s="216"/>
      <c r="E6" s="246" t="str">
        <f t="shared" si="0"/>
        <v>否</v>
      </c>
    </row>
    <row r="7" ht="35.1" customHeight="1" spans="1:5">
      <c r="A7" s="165" t="s">
        <v>3104</v>
      </c>
      <c r="B7" s="247">
        <v>48</v>
      </c>
      <c r="C7" s="247">
        <v>906</v>
      </c>
      <c r="D7" s="216"/>
      <c r="E7" s="246" t="str">
        <f t="shared" si="0"/>
        <v>是</v>
      </c>
    </row>
    <row r="8" ht="35.1" customHeight="1" spans="1:5">
      <c r="A8" s="165" t="s">
        <v>3105</v>
      </c>
      <c r="B8" s="247"/>
      <c r="C8" s="247"/>
      <c r="D8" s="216"/>
      <c r="E8" s="246" t="str">
        <f t="shared" si="0"/>
        <v>否</v>
      </c>
    </row>
    <row r="9" ht="35.1" customHeight="1" spans="1:5">
      <c r="A9" s="165" t="s">
        <v>3106</v>
      </c>
      <c r="B9" s="248"/>
      <c r="C9" s="248"/>
      <c r="D9" s="211" t="str">
        <f>IF(B9&gt;0,C9/B9-1,IF(B9&lt;0,-(C9/B9-1),""))</f>
        <v/>
      </c>
      <c r="E9" s="246" t="str">
        <f t="shared" si="0"/>
        <v>否</v>
      </c>
    </row>
    <row r="10" ht="35.1" customHeight="1" spans="1:5">
      <c r="A10" s="165" t="s">
        <v>3107</v>
      </c>
      <c r="B10" s="247"/>
      <c r="C10" s="247"/>
      <c r="D10" s="216"/>
      <c r="E10" s="246" t="str">
        <f t="shared" si="0"/>
        <v>否</v>
      </c>
    </row>
    <row r="11" ht="35.1" customHeight="1" spans="1:5">
      <c r="A11" s="163" t="s">
        <v>3108</v>
      </c>
      <c r="B11" s="249"/>
      <c r="C11" s="249"/>
      <c r="D11" s="227"/>
      <c r="E11" s="246" t="str">
        <f t="shared" si="0"/>
        <v>否</v>
      </c>
    </row>
    <row r="12" ht="35.1" customHeight="1" spans="1:5">
      <c r="A12" s="165" t="s">
        <v>3109</v>
      </c>
      <c r="B12" s="247"/>
      <c r="C12" s="247"/>
      <c r="D12" s="216"/>
      <c r="E12" s="246" t="str">
        <f t="shared" si="0"/>
        <v>否</v>
      </c>
    </row>
    <row r="13" ht="35.1" customHeight="1" spans="1:5">
      <c r="A13" s="165" t="s">
        <v>3110</v>
      </c>
      <c r="B13" s="247"/>
      <c r="C13" s="247"/>
      <c r="D13" s="216"/>
      <c r="E13" s="246" t="str">
        <f t="shared" si="0"/>
        <v>否</v>
      </c>
    </row>
    <row r="14" ht="35.1" customHeight="1" spans="1:5">
      <c r="A14" s="165" t="s">
        <v>3111</v>
      </c>
      <c r="B14" s="248"/>
      <c r="C14" s="248"/>
      <c r="D14" s="211" t="str">
        <f>IF(B14&gt;0,C14/B14-1,IF(B14&lt;0,-(C14/B14-1),""))</f>
        <v/>
      </c>
      <c r="E14" s="246" t="str">
        <f t="shared" si="0"/>
        <v>否</v>
      </c>
    </row>
    <row r="15" ht="35.1" customHeight="1" spans="1:5">
      <c r="A15" s="165" t="s">
        <v>3112</v>
      </c>
      <c r="B15" s="248"/>
      <c r="C15" s="248"/>
      <c r="D15" s="211" t="str">
        <f>IF(B15&gt;0,C15/B15-1,IF(B15&lt;0,-(C15/B15-1),""))</f>
        <v/>
      </c>
      <c r="E15" s="246" t="str">
        <f t="shared" si="0"/>
        <v>否</v>
      </c>
    </row>
    <row r="16" ht="35.1" customHeight="1" spans="1:5">
      <c r="A16" s="165" t="s">
        <v>3113</v>
      </c>
      <c r="B16" s="247"/>
      <c r="C16" s="247"/>
      <c r="D16" s="216"/>
      <c r="E16" s="246" t="str">
        <f t="shared" si="0"/>
        <v>否</v>
      </c>
    </row>
    <row r="17" s="236" customFormat="1" ht="35.1" customHeight="1" spans="1:5">
      <c r="A17" s="163" t="s">
        <v>3114</v>
      </c>
      <c r="B17" s="249"/>
      <c r="C17" s="249"/>
      <c r="D17" s="227"/>
      <c r="E17" s="246" t="str">
        <f t="shared" si="0"/>
        <v>否</v>
      </c>
    </row>
    <row r="18" ht="35.1" customHeight="1" spans="1:5">
      <c r="A18" s="165" t="s">
        <v>3115</v>
      </c>
      <c r="B18" s="247"/>
      <c r="C18" s="247"/>
      <c r="D18" s="227"/>
      <c r="E18" s="246" t="str">
        <f t="shared" si="0"/>
        <v>否</v>
      </c>
    </row>
    <row r="19" ht="35.1" customHeight="1" spans="1:5">
      <c r="A19" s="163" t="s">
        <v>3116</v>
      </c>
      <c r="B19" s="249"/>
      <c r="C19" s="249"/>
      <c r="D19" s="227"/>
      <c r="E19" s="246" t="str">
        <f t="shared" si="0"/>
        <v>否</v>
      </c>
    </row>
    <row r="20" ht="35.1" customHeight="1" spans="1:5">
      <c r="A20" s="250" t="s">
        <v>3117</v>
      </c>
      <c r="B20" s="247"/>
      <c r="C20" s="247"/>
      <c r="D20" s="216"/>
      <c r="E20" s="246" t="str">
        <f t="shared" si="0"/>
        <v>否</v>
      </c>
    </row>
    <row r="21" ht="35.1" customHeight="1" spans="1:5">
      <c r="A21" s="163" t="s">
        <v>3118</v>
      </c>
      <c r="B21" s="249"/>
      <c r="C21" s="249"/>
      <c r="D21" s="227"/>
      <c r="E21" s="246" t="str">
        <f t="shared" si="0"/>
        <v>否</v>
      </c>
    </row>
    <row r="22" ht="35.1" customHeight="1" spans="1:5">
      <c r="A22" s="165" t="s">
        <v>3119</v>
      </c>
      <c r="B22" s="247"/>
      <c r="C22" s="247"/>
      <c r="D22" s="216"/>
      <c r="E22" s="246" t="str">
        <f t="shared" si="0"/>
        <v>否</v>
      </c>
    </row>
    <row r="23" ht="35.1" customHeight="1" spans="1:5">
      <c r="A23" s="228" t="s">
        <v>3120</v>
      </c>
      <c r="B23" s="249">
        <v>48</v>
      </c>
      <c r="C23" s="249">
        <v>906</v>
      </c>
      <c r="D23" s="227"/>
      <c r="E23" s="246" t="str">
        <f t="shared" si="0"/>
        <v>是</v>
      </c>
    </row>
    <row r="24" ht="35.1" customHeight="1" spans="1:5">
      <c r="A24" s="251" t="s">
        <v>141</v>
      </c>
      <c r="B24" s="249">
        <v>52</v>
      </c>
      <c r="C24" s="249">
        <v>380</v>
      </c>
      <c r="D24" s="227"/>
      <c r="E24" s="246" t="str">
        <f t="shared" si="0"/>
        <v>是</v>
      </c>
    </row>
    <row r="25" ht="35.1" customHeight="1" spans="1:5">
      <c r="A25" s="252" t="s">
        <v>3121</v>
      </c>
      <c r="B25" s="248"/>
      <c r="C25" s="248"/>
      <c r="D25" s="253"/>
      <c r="E25" s="246" t="str">
        <f t="shared" si="0"/>
        <v>否</v>
      </c>
    </row>
    <row r="26" ht="35.1" customHeight="1" spans="1:5">
      <c r="A26" s="254" t="s">
        <v>3122</v>
      </c>
      <c r="B26" s="247">
        <v>52</v>
      </c>
      <c r="C26" s="247">
        <v>380</v>
      </c>
      <c r="D26" s="227"/>
      <c r="E26" s="246" t="str">
        <f t="shared" si="0"/>
        <v>是</v>
      </c>
    </row>
    <row r="27" ht="35.1" customHeight="1" spans="1:5">
      <c r="A27" s="255" t="s">
        <v>3123</v>
      </c>
      <c r="B27" s="249">
        <v>653</v>
      </c>
      <c r="C27" s="249"/>
      <c r="D27" s="227"/>
      <c r="E27" s="246" t="str">
        <f t="shared" si="0"/>
        <v>是</v>
      </c>
    </row>
    <row r="28" ht="35.1" customHeight="1" spans="1:5">
      <c r="A28" s="190" t="s">
        <v>148</v>
      </c>
      <c r="B28" s="249">
        <v>753</v>
      </c>
      <c r="C28" s="249">
        <v>1286</v>
      </c>
      <c r="D28" s="227"/>
      <c r="E28" s="246" t="str">
        <f t="shared" si="0"/>
        <v>是</v>
      </c>
    </row>
    <row r="29" spans="2:2">
      <c r="B29" s="233"/>
    </row>
    <row r="30" spans="2:3">
      <c r="B30" s="233"/>
      <c r="C30" s="256"/>
    </row>
    <row r="31" spans="2:2">
      <c r="B31" s="233"/>
    </row>
    <row r="32" spans="2:3">
      <c r="B32" s="233"/>
      <c r="C32" s="256"/>
    </row>
    <row r="33" spans="2:2">
      <c r="B33" s="233"/>
    </row>
    <row r="34" spans="2:2">
      <c r="B34" s="233"/>
    </row>
    <row r="35" spans="2:3">
      <c r="B35" s="233"/>
      <c r="C35" s="256"/>
    </row>
    <row r="36" spans="2:2">
      <c r="B36" s="233"/>
    </row>
    <row r="37" spans="2:2">
      <c r="B37" s="233"/>
    </row>
    <row r="38" spans="2:2">
      <c r="B38" s="233"/>
    </row>
    <row r="39" spans="2:2">
      <c r="B39" s="233"/>
    </row>
    <row r="40" spans="2:3">
      <c r="B40" s="233"/>
      <c r="C40" s="256"/>
    </row>
    <row r="41" spans="2:2">
      <c r="B41" s="233"/>
    </row>
  </sheetData>
  <autoFilter ref="A3:E28">
    <extLst/>
  </autoFilter>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showGridLines="0" showZeros="0" view="pageBreakPreview" zoomScale="80" zoomScaleNormal="100" topLeftCell="A37" workbookViewId="0">
      <selection activeCell="A24" sqref="A24"/>
    </sheetView>
  </sheetViews>
  <sheetFormatPr defaultColWidth="9" defaultRowHeight="21" outlineLevelCol="4"/>
  <cols>
    <col min="1" max="1" width="52.6272727272727" style="198" customWidth="1"/>
    <col min="2" max="2" width="20.6272727272727" style="198" customWidth="1"/>
    <col min="3" max="3" width="20.6272727272727" style="199" customWidth="1"/>
    <col min="4" max="4" width="20.6272727272727" style="198" customWidth="1"/>
    <col min="5" max="5" width="4.5" style="198" customWidth="1"/>
    <col min="6" max="16384" width="9" style="198"/>
  </cols>
  <sheetData>
    <row r="1" ht="45" customHeight="1" spans="1:4">
      <c r="A1" s="200" t="s">
        <v>3124</v>
      </c>
      <c r="B1" s="200"/>
      <c r="C1" s="201"/>
      <c r="D1" s="200"/>
    </row>
    <row r="2" ht="20.1" customHeight="1" spans="1:4">
      <c r="A2" s="202"/>
      <c r="B2" s="202"/>
      <c r="C2" s="203"/>
      <c r="D2" s="204" t="s">
        <v>2</v>
      </c>
    </row>
    <row r="3" ht="45" customHeight="1" spans="1:5">
      <c r="A3" s="205" t="s">
        <v>3063</v>
      </c>
      <c r="B3" s="176" t="s">
        <v>5</v>
      </c>
      <c r="C3" s="176" t="s">
        <v>6</v>
      </c>
      <c r="D3" s="176" t="s">
        <v>7</v>
      </c>
      <c r="E3" s="198" t="s">
        <v>8</v>
      </c>
    </row>
    <row r="4" ht="36" customHeight="1" spans="1:5">
      <c r="A4" s="163" t="s">
        <v>3125</v>
      </c>
      <c r="B4" s="206">
        <v>1</v>
      </c>
      <c r="C4" s="207">
        <v>330</v>
      </c>
      <c r="D4" s="179"/>
      <c r="E4" s="152" t="str">
        <f t="shared" ref="E4:E36" si="0">IF(A4&lt;&gt;"",IF(SUM(B4:C4)&lt;&gt;0,"是","否"),"是")</f>
        <v>是</v>
      </c>
    </row>
    <row r="5" ht="36" customHeight="1" spans="1:5">
      <c r="A5" s="189" t="s">
        <v>3065</v>
      </c>
      <c r="B5" s="206"/>
      <c r="C5" s="208"/>
      <c r="D5" s="209"/>
      <c r="E5" s="152" t="str">
        <f t="shared" si="0"/>
        <v>否</v>
      </c>
    </row>
    <row r="6" ht="36" customHeight="1" spans="1:5">
      <c r="A6" s="189" t="s">
        <v>3066</v>
      </c>
      <c r="B6" s="180"/>
      <c r="C6" s="210"/>
      <c r="D6" s="211" t="str">
        <f>IF(B6&gt;0,C6/B6-1,IF(B6&lt;0,-(C6/B6-1),""))</f>
        <v/>
      </c>
      <c r="E6" s="152" t="str">
        <f t="shared" si="0"/>
        <v>否</v>
      </c>
    </row>
    <row r="7" ht="36" customHeight="1" spans="1:5">
      <c r="A7" s="189" t="s">
        <v>3067</v>
      </c>
      <c r="B7" s="212"/>
      <c r="C7" s="208"/>
      <c r="D7" s="213"/>
      <c r="E7" s="152" t="str">
        <f t="shared" si="0"/>
        <v>否</v>
      </c>
    </row>
    <row r="8" ht="36" customHeight="1" spans="1:5">
      <c r="A8" s="189" t="s">
        <v>3068</v>
      </c>
      <c r="B8" s="214"/>
      <c r="C8" s="210">
        <v>0</v>
      </c>
      <c r="D8" s="211" t="str">
        <f>IF(B8&gt;0,C8/B8-1,IF(B8&lt;0,-(C8/B8-1),""))</f>
        <v/>
      </c>
      <c r="E8" s="152" t="str">
        <f t="shared" si="0"/>
        <v>否</v>
      </c>
    </row>
    <row r="9" ht="36" customHeight="1" spans="1:5">
      <c r="A9" s="189" t="s">
        <v>3069</v>
      </c>
      <c r="B9" s="212"/>
      <c r="C9" s="208"/>
      <c r="D9" s="213"/>
      <c r="E9" s="152" t="str">
        <f t="shared" si="0"/>
        <v>否</v>
      </c>
    </row>
    <row r="10" ht="36" customHeight="1" spans="1:5">
      <c r="A10" s="189" t="s">
        <v>3072</v>
      </c>
      <c r="B10" s="215"/>
      <c r="C10" s="208"/>
      <c r="D10" s="216"/>
      <c r="E10" s="152" t="str">
        <f t="shared" si="0"/>
        <v>否</v>
      </c>
    </row>
    <row r="11" ht="36" customHeight="1" spans="1:5">
      <c r="A11" s="189" t="s">
        <v>3073</v>
      </c>
      <c r="B11" s="215"/>
      <c r="C11" s="217"/>
      <c r="D11" s="213"/>
      <c r="E11" s="152" t="str">
        <f t="shared" si="0"/>
        <v>否</v>
      </c>
    </row>
    <row r="12" ht="36" customHeight="1" spans="1:5">
      <c r="A12" s="189" t="s">
        <v>3074</v>
      </c>
      <c r="B12" s="212"/>
      <c r="C12" s="218"/>
      <c r="D12" s="213"/>
      <c r="E12" s="152" t="str">
        <f t="shared" si="0"/>
        <v>否</v>
      </c>
    </row>
    <row r="13" ht="36" customHeight="1" spans="1:5">
      <c r="A13" s="189" t="s">
        <v>3075</v>
      </c>
      <c r="B13" s="212"/>
      <c r="C13" s="208"/>
      <c r="D13" s="213"/>
      <c r="E13" s="152" t="str">
        <f t="shared" si="0"/>
        <v>否</v>
      </c>
    </row>
    <row r="14" ht="36" customHeight="1" spans="1:5">
      <c r="A14" s="189" t="s">
        <v>3071</v>
      </c>
      <c r="B14" s="212"/>
      <c r="C14" s="208"/>
      <c r="D14" s="213"/>
      <c r="E14" s="152" t="str">
        <f t="shared" si="0"/>
        <v>否</v>
      </c>
    </row>
    <row r="15" ht="36" customHeight="1" spans="1:5">
      <c r="A15" s="189" t="s">
        <v>3126</v>
      </c>
      <c r="B15" s="212"/>
      <c r="C15" s="217"/>
      <c r="D15" s="213"/>
      <c r="E15" s="152" t="str">
        <f t="shared" si="0"/>
        <v>否</v>
      </c>
    </row>
    <row r="16" ht="36" customHeight="1" spans="1:5">
      <c r="A16" s="189" t="s">
        <v>3077</v>
      </c>
      <c r="B16" s="212"/>
      <c r="C16" s="208"/>
      <c r="D16" s="213"/>
      <c r="E16" s="152" t="str">
        <f t="shared" si="0"/>
        <v>否</v>
      </c>
    </row>
    <row r="17" ht="36" customHeight="1" spans="1:5">
      <c r="A17" s="189" t="s">
        <v>3078</v>
      </c>
      <c r="B17" s="212"/>
      <c r="C17" s="208"/>
      <c r="D17" s="213"/>
      <c r="E17" s="152" t="str">
        <f t="shared" si="0"/>
        <v>否</v>
      </c>
    </row>
    <row r="18" ht="36" customHeight="1" spans="1:5">
      <c r="A18" s="189" t="s">
        <v>3079</v>
      </c>
      <c r="B18" s="212"/>
      <c r="C18" s="208"/>
      <c r="D18" s="213"/>
      <c r="E18" s="152" t="str">
        <f t="shared" si="0"/>
        <v>否</v>
      </c>
    </row>
    <row r="19" ht="36" customHeight="1" spans="1:5">
      <c r="A19" s="189" t="s">
        <v>3081</v>
      </c>
      <c r="B19" s="214"/>
      <c r="C19" s="210"/>
      <c r="D19" s="211" t="str">
        <f>IF(B19&gt;0,C19/B19-1,IF(B19&lt;0,-(C19/B19-1),""))</f>
        <v/>
      </c>
      <c r="E19" s="152" t="str">
        <f t="shared" si="0"/>
        <v>否</v>
      </c>
    </row>
    <row r="20" ht="36" customHeight="1" spans="1:5">
      <c r="A20" s="189" t="s">
        <v>3082</v>
      </c>
      <c r="B20" s="212">
        <v>1</v>
      </c>
      <c r="C20" s="208">
        <v>330</v>
      </c>
      <c r="D20" s="213"/>
      <c r="E20" s="152" t="str">
        <f t="shared" si="0"/>
        <v>是</v>
      </c>
    </row>
    <row r="21" ht="36" customHeight="1" spans="1:5">
      <c r="A21" s="163" t="s">
        <v>3127</v>
      </c>
      <c r="B21" s="219">
        <v>51</v>
      </c>
      <c r="C21" s="219">
        <v>50</v>
      </c>
      <c r="D21" s="209"/>
      <c r="E21" s="152" t="str">
        <f t="shared" si="0"/>
        <v>是</v>
      </c>
    </row>
    <row r="22" ht="36" customHeight="1" spans="1:5">
      <c r="A22" s="189" t="s">
        <v>3084</v>
      </c>
      <c r="B22" s="220"/>
      <c r="C22" s="220"/>
      <c r="D22" s="213"/>
      <c r="E22" s="152" t="str">
        <f t="shared" si="0"/>
        <v>否</v>
      </c>
    </row>
    <row r="23" ht="36" customHeight="1" spans="1:5">
      <c r="A23" s="189" t="s">
        <v>3085</v>
      </c>
      <c r="B23" s="220">
        <v>0</v>
      </c>
      <c r="C23" s="221"/>
      <c r="D23" s="213" t="str">
        <f>IF(B23&gt;0,C23/B23-1,IF(B23&lt;0,-(C23/B23-1),""))</f>
        <v/>
      </c>
      <c r="E23" s="152" t="str">
        <f t="shared" si="0"/>
        <v>否</v>
      </c>
    </row>
    <row r="24" ht="36" customHeight="1" spans="1:5">
      <c r="A24" s="235" t="s">
        <v>3128</v>
      </c>
      <c r="B24" s="220">
        <v>51</v>
      </c>
      <c r="C24" s="221">
        <v>50</v>
      </c>
      <c r="D24" s="213"/>
      <c r="E24" s="152"/>
    </row>
    <row r="25" ht="36" customHeight="1" spans="1:5">
      <c r="A25" s="163" t="s">
        <v>3129</v>
      </c>
      <c r="B25" s="178"/>
      <c r="C25" s="222">
        <f>SUM(C26:C28)</f>
        <v>0</v>
      </c>
      <c r="D25" s="211" t="str">
        <f>IF(B25&gt;0,C25/B25-1,IF(B25&lt;0,-(C25/B25-1),""))</f>
        <v/>
      </c>
      <c r="E25" s="152" t="str">
        <f t="shared" si="0"/>
        <v>否</v>
      </c>
    </row>
    <row r="26" ht="36" customHeight="1" spans="1:5">
      <c r="A26" s="189" t="s">
        <v>3130</v>
      </c>
      <c r="B26" s="180"/>
      <c r="C26" s="223"/>
      <c r="D26" s="211" t="str">
        <f>IF(B26&gt;0,C26/B26-1,IF(B26&lt;0,-(C26/B26-1),""))</f>
        <v/>
      </c>
      <c r="E26" s="152" t="str">
        <f t="shared" si="0"/>
        <v>否</v>
      </c>
    </row>
    <row r="27" ht="36" customHeight="1" spans="1:5">
      <c r="A27" s="189" t="s">
        <v>3131</v>
      </c>
      <c r="B27" s="180"/>
      <c r="C27" s="223"/>
      <c r="D27" s="211" t="str">
        <f>IF(B27&gt;0,C27/B27-1,IF(B27&lt;0,-(C27/B27-1),""))</f>
        <v/>
      </c>
      <c r="E27" s="152" t="str">
        <f t="shared" si="0"/>
        <v>否</v>
      </c>
    </row>
    <row r="28" ht="36" customHeight="1" spans="1:5">
      <c r="A28" s="189" t="s">
        <v>3132</v>
      </c>
      <c r="B28" s="224"/>
      <c r="C28" s="221">
        <f>SUM(C29:C30)</f>
        <v>0</v>
      </c>
      <c r="D28" s="211" t="str">
        <f>IF(B28&gt;0,C28/B28-1,IF(B28&lt;0,-(C28/B28-1),""))</f>
        <v/>
      </c>
      <c r="E28" s="152" t="str">
        <f t="shared" si="0"/>
        <v>否</v>
      </c>
    </row>
    <row r="29" ht="36" customHeight="1" spans="1:5">
      <c r="A29" s="163" t="s">
        <v>3133</v>
      </c>
      <c r="B29" s="178"/>
      <c r="C29" s="178"/>
      <c r="D29" s="209"/>
      <c r="E29" s="152" t="str">
        <f t="shared" si="0"/>
        <v>否</v>
      </c>
    </row>
    <row r="30" ht="36" customHeight="1" spans="1:5">
      <c r="A30" s="189" t="s">
        <v>3094</v>
      </c>
      <c r="B30" s="224"/>
      <c r="C30" s="225"/>
      <c r="D30" s="216"/>
      <c r="E30" s="152" t="str">
        <f t="shared" si="0"/>
        <v>否</v>
      </c>
    </row>
    <row r="31" ht="36" customHeight="1" spans="1:5">
      <c r="A31" s="163" t="s">
        <v>3134</v>
      </c>
      <c r="B31" s="195"/>
      <c r="C31" s="226"/>
      <c r="D31" s="227"/>
      <c r="E31" s="152" t="str">
        <f t="shared" si="0"/>
        <v>否</v>
      </c>
    </row>
    <row r="32" ht="36" customHeight="1" spans="1:5">
      <c r="A32" s="228" t="s">
        <v>3135</v>
      </c>
      <c r="B32" s="206">
        <v>52</v>
      </c>
      <c r="C32" s="206">
        <v>380</v>
      </c>
      <c r="D32" s="209"/>
      <c r="E32" s="152" t="str">
        <f t="shared" si="0"/>
        <v>是</v>
      </c>
    </row>
    <row r="33" ht="36" customHeight="1" spans="1:5">
      <c r="A33" s="229" t="s">
        <v>61</v>
      </c>
      <c r="B33" s="178">
        <v>274</v>
      </c>
      <c r="C33" s="178">
        <v>253</v>
      </c>
      <c r="D33" s="209"/>
      <c r="E33" s="152" t="str">
        <f t="shared" si="0"/>
        <v>是</v>
      </c>
    </row>
    <row r="34" ht="36" customHeight="1" spans="1:5">
      <c r="A34" s="230" t="s">
        <v>3098</v>
      </c>
      <c r="B34" s="231">
        <v>422</v>
      </c>
      <c r="C34" s="178">
        <v>653</v>
      </c>
      <c r="D34" s="209"/>
      <c r="E34" s="152" t="str">
        <f t="shared" si="0"/>
        <v>是</v>
      </c>
    </row>
    <row r="35" ht="36" customHeight="1" spans="1:5">
      <c r="A35" s="229" t="s">
        <v>3099</v>
      </c>
      <c r="B35" s="206"/>
      <c r="C35" s="232"/>
      <c r="D35" s="209"/>
      <c r="E35" s="152" t="str">
        <f t="shared" si="0"/>
        <v>否</v>
      </c>
    </row>
    <row r="36" ht="36" customHeight="1" spans="1:5">
      <c r="A36" s="190" t="s">
        <v>69</v>
      </c>
      <c r="B36" s="206">
        <v>748</v>
      </c>
      <c r="C36" s="206">
        <v>1286</v>
      </c>
      <c r="D36" s="209"/>
      <c r="E36" s="152" t="str">
        <f t="shared" si="0"/>
        <v>是</v>
      </c>
    </row>
    <row r="37" spans="2:2">
      <c r="B37" s="233"/>
    </row>
    <row r="38" spans="2:2">
      <c r="B38" s="234"/>
    </row>
    <row r="39" spans="2:2">
      <c r="B39" s="233"/>
    </row>
    <row r="40" spans="2:2">
      <c r="B40" s="234"/>
    </row>
    <row r="41" spans="2:2">
      <c r="B41" s="233"/>
    </row>
    <row r="42" spans="2:2">
      <c r="B42" s="233"/>
    </row>
    <row r="43" spans="2:2">
      <c r="B43" s="234"/>
    </row>
    <row r="44" spans="2:2">
      <c r="B44" s="233"/>
    </row>
    <row r="45" spans="2:2">
      <c r="B45" s="233"/>
    </row>
    <row r="46" spans="2:2">
      <c r="B46" s="233"/>
    </row>
    <row r="47" spans="2:2">
      <c r="B47" s="233"/>
    </row>
    <row r="48" spans="2:2">
      <c r="B48" s="234"/>
    </row>
    <row r="49" spans="2:2">
      <c r="B49" s="233"/>
    </row>
  </sheetData>
  <autoFilter ref="A3:E36">
    <extLst/>
  </autoFilter>
  <mergeCells count="1">
    <mergeCell ref="A1:D1"/>
  </mergeCells>
  <conditionalFormatting sqref="E3:E36">
    <cfRule type="cellIs" dxfId="3" priority="2" stopIfTrue="1" operator="lessThanOrEqual">
      <formula>-1</formula>
    </cfRule>
  </conditionalFormatting>
  <conditionalFormatting sqref="D5 D7 D32:D36 D29 D20:D24 D11:D18 D9">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showZeros="0" view="pageBreakPreview" zoomScale="80" zoomScaleNormal="100" topLeftCell="A25" workbookViewId="0">
      <selection activeCell="M6" sqref="M6"/>
    </sheetView>
  </sheetViews>
  <sheetFormatPr defaultColWidth="9" defaultRowHeight="21" outlineLevelCol="4"/>
  <cols>
    <col min="1" max="1" width="52.6272727272727" style="198" customWidth="1"/>
    <col min="2" max="2" width="20.6272727272727" style="198" customWidth="1"/>
    <col min="3" max="3" width="20.6272727272727" style="199" customWidth="1"/>
    <col min="4" max="4" width="20.6272727272727" style="198" customWidth="1"/>
    <col min="5" max="5" width="4.5" style="198" customWidth="1"/>
    <col min="6" max="16384" width="9" style="198"/>
  </cols>
  <sheetData>
    <row r="1" ht="45" customHeight="1" spans="1:4">
      <c r="A1" s="200" t="s">
        <v>3136</v>
      </c>
      <c r="B1" s="200"/>
      <c r="C1" s="201"/>
      <c r="D1" s="200"/>
    </row>
    <row r="2" ht="20.1" customHeight="1" spans="1:4">
      <c r="A2" s="202"/>
      <c r="B2" s="202"/>
      <c r="C2" s="203"/>
      <c r="D2" s="204" t="s">
        <v>2</v>
      </c>
    </row>
    <row r="3" ht="45" customHeight="1" spans="1:5">
      <c r="A3" s="205" t="s">
        <v>3063</v>
      </c>
      <c r="B3" s="176" t="s">
        <v>5</v>
      </c>
      <c r="C3" s="176" t="s">
        <v>6</v>
      </c>
      <c r="D3" s="176" t="s">
        <v>7</v>
      </c>
      <c r="E3" s="198" t="s">
        <v>8</v>
      </c>
    </row>
    <row r="4" ht="36" customHeight="1" spans="1:5">
      <c r="A4" s="163" t="s">
        <v>3125</v>
      </c>
      <c r="B4" s="206"/>
      <c r="C4" s="207"/>
      <c r="D4" s="179"/>
      <c r="E4" s="152" t="str">
        <f t="shared" ref="E4:E35" si="0">IF(A4&lt;&gt;"",IF(SUM(B4:C4)&lt;&gt;0,"是","否"),"是")</f>
        <v>否</v>
      </c>
    </row>
    <row r="5" ht="36" customHeight="1" spans="1:5">
      <c r="A5" s="189" t="s">
        <v>3065</v>
      </c>
      <c r="B5" s="206"/>
      <c r="C5" s="208"/>
      <c r="D5" s="209"/>
      <c r="E5" s="152" t="str">
        <f t="shared" si="0"/>
        <v>否</v>
      </c>
    </row>
    <row r="6" ht="36" customHeight="1" spans="1:5">
      <c r="A6" s="189" t="s">
        <v>3066</v>
      </c>
      <c r="B6" s="180"/>
      <c r="C6" s="210"/>
      <c r="D6" s="211" t="str">
        <f>IF(B6&gt;0,C6/B6-1,IF(B6&lt;0,-(C6/B6-1),""))</f>
        <v/>
      </c>
      <c r="E6" s="152" t="str">
        <f t="shared" si="0"/>
        <v>否</v>
      </c>
    </row>
    <row r="7" ht="36" customHeight="1" spans="1:5">
      <c r="A7" s="189" t="s">
        <v>3067</v>
      </c>
      <c r="B7" s="212"/>
      <c r="C7" s="208"/>
      <c r="D7" s="213"/>
      <c r="E7" s="152" t="str">
        <f t="shared" si="0"/>
        <v>否</v>
      </c>
    </row>
    <row r="8" ht="36" customHeight="1" spans="1:5">
      <c r="A8" s="189" t="s">
        <v>3068</v>
      </c>
      <c r="B8" s="214"/>
      <c r="C8" s="210">
        <v>0</v>
      </c>
      <c r="D8" s="211" t="str">
        <f>IF(B8&gt;0,C8/B8-1,IF(B8&lt;0,-(C8/B8-1),""))</f>
        <v/>
      </c>
      <c r="E8" s="152" t="str">
        <f t="shared" si="0"/>
        <v>否</v>
      </c>
    </row>
    <row r="9" ht="36" customHeight="1" spans="1:5">
      <c r="A9" s="189" t="s">
        <v>3069</v>
      </c>
      <c r="B9" s="212"/>
      <c r="C9" s="208"/>
      <c r="D9" s="213"/>
      <c r="E9" s="152" t="str">
        <f t="shared" si="0"/>
        <v>否</v>
      </c>
    </row>
    <row r="10" ht="36" customHeight="1" spans="1:5">
      <c r="A10" s="189" t="s">
        <v>3072</v>
      </c>
      <c r="B10" s="215"/>
      <c r="C10" s="208"/>
      <c r="D10" s="216"/>
      <c r="E10" s="152" t="str">
        <f t="shared" si="0"/>
        <v>否</v>
      </c>
    </row>
    <row r="11" ht="36" customHeight="1" spans="1:5">
      <c r="A11" s="189" t="s">
        <v>3073</v>
      </c>
      <c r="B11" s="215"/>
      <c r="C11" s="217"/>
      <c r="D11" s="213"/>
      <c r="E11" s="152" t="str">
        <f t="shared" si="0"/>
        <v>否</v>
      </c>
    </row>
    <row r="12" ht="36" customHeight="1" spans="1:5">
      <c r="A12" s="189" t="s">
        <v>3074</v>
      </c>
      <c r="B12" s="212"/>
      <c r="C12" s="218"/>
      <c r="D12" s="213"/>
      <c r="E12" s="152" t="str">
        <f t="shared" si="0"/>
        <v>否</v>
      </c>
    </row>
    <row r="13" ht="36" customHeight="1" spans="1:5">
      <c r="A13" s="189" t="s">
        <v>3075</v>
      </c>
      <c r="B13" s="212"/>
      <c r="C13" s="208"/>
      <c r="D13" s="213"/>
      <c r="E13" s="152" t="str">
        <f t="shared" si="0"/>
        <v>否</v>
      </c>
    </row>
    <row r="14" ht="36" customHeight="1" spans="1:5">
      <c r="A14" s="189" t="s">
        <v>3071</v>
      </c>
      <c r="B14" s="212"/>
      <c r="C14" s="208"/>
      <c r="D14" s="213"/>
      <c r="E14" s="152" t="str">
        <f t="shared" si="0"/>
        <v>否</v>
      </c>
    </row>
    <row r="15" ht="36" customHeight="1" spans="1:5">
      <c r="A15" s="189" t="s">
        <v>3126</v>
      </c>
      <c r="B15" s="212"/>
      <c r="C15" s="217"/>
      <c r="D15" s="213"/>
      <c r="E15" s="152" t="str">
        <f t="shared" si="0"/>
        <v>否</v>
      </c>
    </row>
    <row r="16" ht="36" customHeight="1" spans="1:5">
      <c r="A16" s="189" t="s">
        <v>3077</v>
      </c>
      <c r="B16" s="212"/>
      <c r="C16" s="208"/>
      <c r="D16" s="213"/>
      <c r="E16" s="152" t="str">
        <f t="shared" si="0"/>
        <v>否</v>
      </c>
    </row>
    <row r="17" ht="36" customHeight="1" spans="1:5">
      <c r="A17" s="189" t="s">
        <v>3078</v>
      </c>
      <c r="B17" s="212"/>
      <c r="C17" s="208"/>
      <c r="D17" s="213"/>
      <c r="E17" s="152" t="str">
        <f t="shared" si="0"/>
        <v>否</v>
      </c>
    </row>
    <row r="18" ht="36" customHeight="1" spans="1:5">
      <c r="A18" s="189" t="s">
        <v>3079</v>
      </c>
      <c r="B18" s="212"/>
      <c r="C18" s="208"/>
      <c r="D18" s="213"/>
      <c r="E18" s="152" t="str">
        <f t="shared" si="0"/>
        <v>否</v>
      </c>
    </row>
    <row r="19" ht="36" customHeight="1" spans="1:5">
      <c r="A19" s="189" t="s">
        <v>3081</v>
      </c>
      <c r="B19" s="214"/>
      <c r="C19" s="210"/>
      <c r="D19" s="211" t="str">
        <f t="shared" ref="D19:D27" si="1">IF(B19&gt;0,C19/B19-1,IF(B19&lt;0,-(C19/B19-1),""))</f>
        <v/>
      </c>
      <c r="E19" s="152" t="str">
        <f t="shared" si="0"/>
        <v>否</v>
      </c>
    </row>
    <row r="20" ht="36" customHeight="1" spans="1:5">
      <c r="A20" s="189" t="s">
        <v>3082</v>
      </c>
      <c r="B20" s="212"/>
      <c r="C20" s="208"/>
      <c r="D20" s="213"/>
      <c r="E20" s="152" t="str">
        <f t="shared" si="0"/>
        <v>否</v>
      </c>
    </row>
    <row r="21" ht="36" customHeight="1" spans="1:5">
      <c r="A21" s="163" t="s">
        <v>3127</v>
      </c>
      <c r="B21" s="219"/>
      <c r="C21" s="219"/>
      <c r="D21" s="209"/>
      <c r="E21" s="152" t="str">
        <f t="shared" si="0"/>
        <v>否</v>
      </c>
    </row>
    <row r="22" ht="36" customHeight="1" spans="1:5">
      <c r="A22" s="189" t="s">
        <v>3084</v>
      </c>
      <c r="B22" s="220"/>
      <c r="C22" s="220"/>
      <c r="D22" s="213"/>
      <c r="E22" s="152" t="str">
        <f t="shared" si="0"/>
        <v>否</v>
      </c>
    </row>
    <row r="23" ht="36" customHeight="1" spans="1:5">
      <c r="A23" s="189" t="s">
        <v>3085</v>
      </c>
      <c r="B23" s="220">
        <v>0</v>
      </c>
      <c r="C23" s="221"/>
      <c r="D23" s="213" t="str">
        <f t="shared" si="1"/>
        <v/>
      </c>
      <c r="E23" s="152" t="str">
        <f t="shared" si="0"/>
        <v>否</v>
      </c>
    </row>
    <row r="24" ht="36" customHeight="1" spans="1:5">
      <c r="A24" s="163" t="s">
        <v>3129</v>
      </c>
      <c r="B24" s="178"/>
      <c r="C24" s="222">
        <f>SUM(C25:C27)</f>
        <v>0</v>
      </c>
      <c r="D24" s="211" t="str">
        <f t="shared" si="1"/>
        <v/>
      </c>
      <c r="E24" s="152" t="str">
        <f t="shared" si="0"/>
        <v>否</v>
      </c>
    </row>
    <row r="25" ht="36" customHeight="1" spans="1:5">
      <c r="A25" s="189" t="s">
        <v>3130</v>
      </c>
      <c r="B25" s="180"/>
      <c r="C25" s="223"/>
      <c r="D25" s="211" t="str">
        <f t="shared" si="1"/>
        <v/>
      </c>
      <c r="E25" s="152" t="str">
        <f t="shared" si="0"/>
        <v>否</v>
      </c>
    </row>
    <row r="26" ht="36" customHeight="1" spans="1:5">
      <c r="A26" s="189" t="s">
        <v>3131</v>
      </c>
      <c r="B26" s="180"/>
      <c r="C26" s="223"/>
      <c r="D26" s="211" t="str">
        <f t="shared" si="1"/>
        <v/>
      </c>
      <c r="E26" s="152" t="str">
        <f t="shared" si="0"/>
        <v>否</v>
      </c>
    </row>
    <row r="27" ht="36" customHeight="1" spans="1:5">
      <c r="A27" s="189" t="s">
        <v>3132</v>
      </c>
      <c r="B27" s="224"/>
      <c r="C27" s="221">
        <f>SUM(C28:C29)</f>
        <v>0</v>
      </c>
      <c r="D27" s="211" t="str">
        <f t="shared" si="1"/>
        <v/>
      </c>
      <c r="E27" s="152" t="str">
        <f t="shared" si="0"/>
        <v>否</v>
      </c>
    </row>
    <row r="28" ht="36" customHeight="1" spans="1:5">
      <c r="A28" s="163" t="s">
        <v>3133</v>
      </c>
      <c r="B28" s="178"/>
      <c r="C28" s="178"/>
      <c r="D28" s="209"/>
      <c r="E28" s="152" t="str">
        <f t="shared" si="0"/>
        <v>否</v>
      </c>
    </row>
    <row r="29" ht="36" customHeight="1" spans="1:5">
      <c r="A29" s="189" t="s">
        <v>3094</v>
      </c>
      <c r="B29" s="224"/>
      <c r="C29" s="225"/>
      <c r="D29" s="216"/>
      <c r="E29" s="152" t="str">
        <f t="shared" si="0"/>
        <v>否</v>
      </c>
    </row>
    <row r="30" ht="36" customHeight="1" spans="1:5">
      <c r="A30" s="163" t="s">
        <v>3134</v>
      </c>
      <c r="B30" s="195"/>
      <c r="C30" s="226"/>
      <c r="D30" s="227"/>
      <c r="E30" s="152" t="str">
        <f t="shared" si="0"/>
        <v>否</v>
      </c>
    </row>
    <row r="31" ht="36" customHeight="1" spans="1:5">
      <c r="A31" s="228" t="s">
        <v>3137</v>
      </c>
      <c r="B31" s="206"/>
      <c r="C31" s="206"/>
      <c r="D31" s="209"/>
      <c r="E31" s="152" t="str">
        <f t="shared" si="0"/>
        <v>否</v>
      </c>
    </row>
    <row r="32" ht="36" customHeight="1" spans="1:5">
      <c r="A32" s="229" t="s">
        <v>61</v>
      </c>
      <c r="B32" s="178"/>
      <c r="C32" s="178">
        <v>93</v>
      </c>
      <c r="D32" s="209"/>
      <c r="E32" s="152" t="str">
        <f t="shared" si="0"/>
        <v>是</v>
      </c>
    </row>
    <row r="33" ht="36" customHeight="1" spans="1:5">
      <c r="A33" s="230" t="s">
        <v>3098</v>
      </c>
      <c r="B33" s="231">
        <v>5</v>
      </c>
      <c r="C33" s="178"/>
      <c r="D33" s="209"/>
      <c r="E33" s="152" t="str">
        <f t="shared" si="0"/>
        <v>是</v>
      </c>
    </row>
    <row r="34" ht="36" customHeight="1" spans="1:5">
      <c r="A34" s="229" t="s">
        <v>3099</v>
      </c>
      <c r="B34" s="206"/>
      <c r="C34" s="232"/>
      <c r="D34" s="209"/>
      <c r="E34" s="152" t="str">
        <f t="shared" si="0"/>
        <v>否</v>
      </c>
    </row>
    <row r="35" ht="36" customHeight="1" spans="1:5">
      <c r="A35" s="190" t="s">
        <v>69</v>
      </c>
      <c r="B35" s="206">
        <v>5</v>
      </c>
      <c r="C35" s="206">
        <v>93</v>
      </c>
      <c r="D35" s="209"/>
      <c r="E35" s="152" t="str">
        <f t="shared" si="0"/>
        <v>是</v>
      </c>
    </row>
    <row r="36" spans="2:2">
      <c r="B36" s="233"/>
    </row>
    <row r="37" spans="2:2">
      <c r="B37" s="234"/>
    </row>
    <row r="38" spans="2:2">
      <c r="B38" s="233"/>
    </row>
    <row r="39" spans="2:2">
      <c r="B39" s="234"/>
    </row>
    <row r="40" spans="2:2">
      <c r="B40" s="233"/>
    </row>
    <row r="41" spans="2:2">
      <c r="B41" s="233"/>
    </row>
    <row r="42" spans="2:2">
      <c r="B42" s="234"/>
    </row>
    <row r="43" spans="2:2">
      <c r="B43" s="233"/>
    </row>
    <row r="44" spans="2:2">
      <c r="B44" s="233"/>
    </row>
    <row r="45" spans="2:2">
      <c r="B45" s="233"/>
    </row>
    <row r="46" spans="2:2">
      <c r="B46" s="233"/>
    </row>
    <row r="47" spans="2:2">
      <c r="B47" s="234"/>
    </row>
    <row r="48" spans="2:2">
      <c r="B48" s="233"/>
    </row>
  </sheetData>
  <autoFilter ref="A3:E35">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showGridLines="0" showZeros="0" view="pageBreakPreview" zoomScale="80" zoomScaleNormal="100" topLeftCell="A19" workbookViewId="0">
      <selection activeCell="A6" sqref="A6"/>
    </sheetView>
  </sheetViews>
  <sheetFormatPr defaultColWidth="9" defaultRowHeight="14" outlineLevelCol="4"/>
  <cols>
    <col min="1" max="1" width="50.7545454545455" customWidth="1"/>
    <col min="2" max="4" width="20.6272727272727" customWidth="1"/>
    <col min="5" max="5" width="5.37272727272727" customWidth="1"/>
  </cols>
  <sheetData>
    <row r="1" ht="45" customHeight="1" spans="1:4">
      <c r="A1" s="172" t="s">
        <v>3138</v>
      </c>
      <c r="B1" s="172"/>
      <c r="C1" s="172"/>
      <c r="D1" s="172"/>
    </row>
    <row r="2" ht="20.1" customHeight="1" spans="1:4">
      <c r="A2" s="173"/>
      <c r="B2" s="173"/>
      <c r="C2" s="173"/>
      <c r="D2" s="174" t="s">
        <v>2</v>
      </c>
    </row>
    <row r="3" ht="45" customHeight="1" spans="1:5">
      <c r="A3" s="175" t="s">
        <v>3139</v>
      </c>
      <c r="B3" s="176" t="s">
        <v>5</v>
      </c>
      <c r="C3" s="176" t="s">
        <v>6</v>
      </c>
      <c r="D3" s="176" t="s">
        <v>7</v>
      </c>
      <c r="E3" s="177" t="s">
        <v>8</v>
      </c>
    </row>
    <row r="4" ht="36" customHeight="1" spans="1:5">
      <c r="A4" s="163" t="s">
        <v>3101</v>
      </c>
      <c r="B4" s="178">
        <v>43</v>
      </c>
      <c r="C4" s="178">
        <v>813</v>
      </c>
      <c r="D4" s="179"/>
      <c r="E4" s="152" t="str">
        <f t="shared" ref="E4:E22" si="0">IF(A4&lt;&gt;"",IF(SUM(B4:C4)&lt;&gt;0,"是","否"),"是")</f>
        <v>是</v>
      </c>
    </row>
    <row r="5" ht="36" customHeight="1" spans="1:5">
      <c r="A5" s="165" t="s">
        <v>3140</v>
      </c>
      <c r="B5" s="180"/>
      <c r="C5" s="180"/>
      <c r="D5" s="181"/>
      <c r="E5" s="152" t="str">
        <f t="shared" si="0"/>
        <v>否</v>
      </c>
    </row>
    <row r="6" ht="36" customHeight="1" spans="1:5">
      <c r="A6" s="182" t="s">
        <v>3104</v>
      </c>
      <c r="B6" s="180">
        <v>43</v>
      </c>
      <c r="C6" s="180">
        <v>813</v>
      </c>
      <c r="D6" s="181"/>
      <c r="E6" s="152"/>
    </row>
    <row r="7" ht="36" customHeight="1" spans="1:5">
      <c r="A7" s="165" t="s">
        <v>3107</v>
      </c>
      <c r="B7" s="180"/>
      <c r="C7" s="180"/>
      <c r="D7" s="186" t="str">
        <f>IF(B7&gt;0,C7/B7-1,IF(B7&lt;0,-(C7/B7-1),""))</f>
        <v/>
      </c>
      <c r="E7" s="152" t="str">
        <f t="shared" si="0"/>
        <v>否</v>
      </c>
    </row>
    <row r="8" ht="36" customHeight="1" spans="1:5">
      <c r="A8" s="163" t="s">
        <v>3108</v>
      </c>
      <c r="B8" s="178"/>
      <c r="C8" s="178"/>
      <c r="D8" s="187"/>
      <c r="E8" s="152" t="str">
        <f t="shared" si="0"/>
        <v>否</v>
      </c>
    </row>
    <row r="9" ht="36" customHeight="1" spans="1:5">
      <c r="A9" s="165" t="s">
        <v>3109</v>
      </c>
      <c r="B9" s="180"/>
      <c r="C9" s="180"/>
      <c r="D9" s="181"/>
      <c r="E9" s="152" t="str">
        <f t="shared" si="0"/>
        <v>否</v>
      </c>
    </row>
    <row r="10" ht="36" customHeight="1" spans="1:5">
      <c r="A10" s="165" t="s">
        <v>3113</v>
      </c>
      <c r="B10" s="180"/>
      <c r="C10" s="180"/>
      <c r="D10" s="181"/>
      <c r="E10" s="152" t="str">
        <f t="shared" si="0"/>
        <v>否</v>
      </c>
    </row>
    <row r="11" ht="36" customHeight="1" spans="1:5">
      <c r="A11" s="163" t="s">
        <v>3114</v>
      </c>
      <c r="B11" s="178">
        <f>B12</f>
        <v>0</v>
      </c>
      <c r="C11" s="178">
        <f>C12</f>
        <v>0</v>
      </c>
      <c r="D11" s="188" t="str">
        <f>IF(B11&gt;0,C11/B11-1,IF(B11&lt;0,-(C11/B11-1),""))</f>
        <v/>
      </c>
      <c r="E11" s="152" t="str">
        <f t="shared" si="0"/>
        <v>否</v>
      </c>
    </row>
    <row r="12" ht="36" customHeight="1" spans="1:5">
      <c r="A12" s="165" t="s">
        <v>3115</v>
      </c>
      <c r="B12" s="180"/>
      <c r="C12" s="180"/>
      <c r="D12" s="186" t="str">
        <f>IF(B12&gt;0,C12/B12-1,IF(B12&lt;0,-(C12/B12-1),""))</f>
        <v/>
      </c>
      <c r="E12" s="152" t="str">
        <f t="shared" si="0"/>
        <v>否</v>
      </c>
    </row>
    <row r="13" ht="36" customHeight="1" spans="1:5">
      <c r="A13" s="163" t="s">
        <v>3116</v>
      </c>
      <c r="B13" s="178"/>
      <c r="C13" s="178"/>
      <c r="D13" s="188" t="str">
        <f>IF(B13&gt;0,C13/B13-1,IF(B13&lt;0,-(C13/B13-1),""))</f>
        <v/>
      </c>
      <c r="E13" s="152" t="str">
        <f t="shared" si="0"/>
        <v>否</v>
      </c>
    </row>
    <row r="14" ht="36" customHeight="1" spans="1:5">
      <c r="A14" s="189" t="s">
        <v>3141</v>
      </c>
      <c r="B14" s="180"/>
      <c r="C14" s="180"/>
      <c r="D14" s="186" t="str">
        <f>IF(B14&gt;0,C14/B14-1,IF(B14&lt;0,-(C14/B14-1),""))</f>
        <v/>
      </c>
      <c r="E14" s="152" t="str">
        <f t="shared" si="0"/>
        <v>否</v>
      </c>
    </row>
    <row r="15" ht="36" customHeight="1" spans="1:5">
      <c r="A15" s="163" t="s">
        <v>3118</v>
      </c>
      <c r="B15" s="178"/>
      <c r="C15" s="178"/>
      <c r="D15" s="187"/>
      <c r="E15" s="152" t="str">
        <f t="shared" si="0"/>
        <v>否</v>
      </c>
    </row>
    <row r="16" ht="36" customHeight="1" spans="1:5">
      <c r="A16" s="165" t="s">
        <v>3119</v>
      </c>
      <c r="B16" s="180"/>
      <c r="C16" s="180"/>
      <c r="D16" s="181"/>
      <c r="E16" s="152" t="str">
        <f t="shared" si="0"/>
        <v>否</v>
      </c>
    </row>
    <row r="17" ht="36" customHeight="1" spans="1:5">
      <c r="A17" s="190" t="s">
        <v>3142</v>
      </c>
      <c r="B17" s="178">
        <v>43</v>
      </c>
      <c r="C17" s="178">
        <v>813</v>
      </c>
      <c r="D17" s="187"/>
      <c r="E17" s="152" t="str">
        <f t="shared" si="0"/>
        <v>是</v>
      </c>
    </row>
    <row r="18" ht="36" customHeight="1" spans="1:5">
      <c r="A18" s="191" t="s">
        <v>141</v>
      </c>
      <c r="B18" s="178">
        <v>52</v>
      </c>
      <c r="C18" s="178">
        <v>473</v>
      </c>
      <c r="D18" s="187"/>
      <c r="E18" s="152" t="str">
        <f t="shared" si="0"/>
        <v>是</v>
      </c>
    </row>
    <row r="19" ht="36" customHeight="1" spans="1:5">
      <c r="A19" s="192" t="s">
        <v>3121</v>
      </c>
      <c r="B19" s="193"/>
      <c r="C19" s="180">
        <v>93</v>
      </c>
      <c r="D19" s="181"/>
      <c r="E19" s="152" t="str">
        <f t="shared" si="0"/>
        <v>是</v>
      </c>
    </row>
    <row r="20" ht="36" customHeight="1" spans="1:5">
      <c r="A20" s="192" t="s">
        <v>3122</v>
      </c>
      <c r="B20" s="193">
        <v>52</v>
      </c>
      <c r="C20" s="193">
        <v>380</v>
      </c>
      <c r="D20" s="181"/>
      <c r="E20" s="152" t="str">
        <f t="shared" si="0"/>
        <v>是</v>
      </c>
    </row>
    <row r="21" ht="36" customHeight="1" spans="1:5">
      <c r="A21" s="194" t="s">
        <v>3123</v>
      </c>
      <c r="B21" s="195">
        <v>653</v>
      </c>
      <c r="C21" s="178"/>
      <c r="D21" s="187"/>
      <c r="E21" s="152" t="str">
        <f t="shared" si="0"/>
        <v>是</v>
      </c>
    </row>
    <row r="22" ht="36" customHeight="1" spans="1:5">
      <c r="A22" s="190" t="s">
        <v>148</v>
      </c>
      <c r="B22" s="178">
        <v>748</v>
      </c>
      <c r="C22" s="178">
        <v>1286</v>
      </c>
      <c r="D22" s="187"/>
      <c r="E22" s="152" t="str">
        <f t="shared" si="0"/>
        <v>是</v>
      </c>
    </row>
    <row r="23" spans="2:2">
      <c r="B23" s="196"/>
    </row>
    <row r="24" spans="2:3">
      <c r="B24" s="197"/>
      <c r="C24" s="197"/>
    </row>
    <row r="25" spans="2:2">
      <c r="B25" s="196"/>
    </row>
    <row r="26" spans="2:3">
      <c r="B26" s="197"/>
      <c r="C26" s="197"/>
    </row>
    <row r="27" spans="2:2">
      <c r="B27" s="196"/>
    </row>
    <row r="28" spans="2:2">
      <c r="B28" s="196"/>
    </row>
    <row r="29" spans="2:3">
      <c r="B29" s="197"/>
      <c r="C29" s="197"/>
    </row>
    <row r="30" spans="2:2">
      <c r="B30" s="196"/>
    </row>
    <row r="31" spans="2:2">
      <c r="B31" s="196"/>
    </row>
    <row r="32" spans="2:2">
      <c r="B32" s="196"/>
    </row>
    <row r="33" spans="2:2">
      <c r="B33" s="196"/>
    </row>
    <row r="34" spans="2:3">
      <c r="B34" s="197"/>
      <c r="C34" s="197"/>
    </row>
    <row r="35" spans="2:2">
      <c r="B35" s="196"/>
    </row>
  </sheetData>
  <autoFilter ref="A3:E22">
    <extLst/>
  </autoFilter>
  <mergeCells count="1">
    <mergeCell ref="A1:D1"/>
  </mergeCells>
  <conditionalFormatting sqref="E3:E22">
    <cfRule type="cellIs" dxfId="3" priority="2" stopIfTrue="1" operator="lessThanOrEqual">
      <formula>-1</formula>
    </cfRule>
  </conditionalFormatting>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showGridLines="0" showZeros="0" view="pageBreakPreview" zoomScale="80" zoomScaleNormal="100" topLeftCell="A4" workbookViewId="0">
      <selection activeCell="A6" sqref="A6:C6"/>
    </sheetView>
  </sheetViews>
  <sheetFormatPr defaultColWidth="9" defaultRowHeight="14" outlineLevelCol="4"/>
  <cols>
    <col min="1" max="1" width="50.7545454545455" customWidth="1"/>
    <col min="2" max="4" width="20.6272727272727" customWidth="1"/>
    <col min="5" max="5" width="5.37272727272727" customWidth="1"/>
  </cols>
  <sheetData>
    <row r="1" ht="45" customHeight="1" spans="1:4">
      <c r="A1" s="172" t="s">
        <v>3143</v>
      </c>
      <c r="B1" s="172"/>
      <c r="C1" s="172"/>
      <c r="D1" s="172"/>
    </row>
    <row r="2" ht="20.1" customHeight="1" spans="1:4">
      <c r="A2" s="173"/>
      <c r="B2" s="173"/>
      <c r="C2" s="173"/>
      <c r="D2" s="174" t="s">
        <v>2</v>
      </c>
    </row>
    <row r="3" ht="45" customHeight="1" spans="1:5">
      <c r="A3" s="175" t="s">
        <v>3139</v>
      </c>
      <c r="B3" s="176" t="s">
        <v>5</v>
      </c>
      <c r="C3" s="176" t="s">
        <v>6</v>
      </c>
      <c r="D3" s="176" t="s">
        <v>7</v>
      </c>
      <c r="E3" s="177" t="s">
        <v>8</v>
      </c>
    </row>
    <row r="4" ht="36" customHeight="1" spans="1:5">
      <c r="A4" s="163" t="s">
        <v>3101</v>
      </c>
      <c r="B4" s="178">
        <v>5</v>
      </c>
      <c r="C4" s="178">
        <v>93</v>
      </c>
      <c r="D4" s="179"/>
      <c r="E4" s="152" t="str">
        <f t="shared" ref="E4:E22" si="0">IF(A4&lt;&gt;"",IF(SUM(B4:C4)&lt;&gt;0,"是","否"),"是")</f>
        <v>是</v>
      </c>
    </row>
    <row r="5" ht="36" customHeight="1" spans="1:5">
      <c r="A5" s="165" t="s">
        <v>3140</v>
      </c>
      <c r="B5" s="180"/>
      <c r="C5" s="180"/>
      <c r="D5" s="181"/>
      <c r="E5" s="152" t="str">
        <f t="shared" si="0"/>
        <v>否</v>
      </c>
    </row>
    <row r="6" s="171" customFormat="1" ht="36" customHeight="1" spans="1:5">
      <c r="A6" s="182" t="s">
        <v>3104</v>
      </c>
      <c r="B6" s="183">
        <v>5</v>
      </c>
      <c r="C6" s="183">
        <v>93</v>
      </c>
      <c r="D6" s="184"/>
      <c r="E6" s="185"/>
    </row>
    <row r="7" ht="36" customHeight="1" spans="1:5">
      <c r="A7" s="165" t="s">
        <v>3107</v>
      </c>
      <c r="B7" s="180"/>
      <c r="C7" s="180"/>
      <c r="D7" s="186" t="str">
        <f t="shared" ref="D7:D14" si="1">IF(B7&gt;0,C7/B7-1,IF(B7&lt;0,-(C7/B7-1),""))</f>
        <v/>
      </c>
      <c r="E7" s="152" t="str">
        <f t="shared" si="0"/>
        <v>否</v>
      </c>
    </row>
    <row r="8" ht="36" customHeight="1" spans="1:5">
      <c r="A8" s="163" t="s">
        <v>3108</v>
      </c>
      <c r="B8" s="178"/>
      <c r="C8" s="178"/>
      <c r="D8" s="187"/>
      <c r="E8" s="152" t="str">
        <f t="shared" si="0"/>
        <v>否</v>
      </c>
    </row>
    <row r="9" ht="36" customHeight="1" spans="1:5">
      <c r="A9" s="165" t="s">
        <v>3109</v>
      </c>
      <c r="B9" s="180"/>
      <c r="C9" s="180"/>
      <c r="D9" s="181"/>
      <c r="E9" s="152" t="str">
        <f t="shared" si="0"/>
        <v>否</v>
      </c>
    </row>
    <row r="10" ht="36" customHeight="1" spans="1:5">
      <c r="A10" s="165" t="s">
        <v>3113</v>
      </c>
      <c r="B10" s="180"/>
      <c r="C10" s="180"/>
      <c r="D10" s="181"/>
      <c r="E10" s="152" t="str">
        <f t="shared" si="0"/>
        <v>否</v>
      </c>
    </row>
    <row r="11" ht="36" customHeight="1" spans="1:5">
      <c r="A11" s="163" t="s">
        <v>3114</v>
      </c>
      <c r="B11" s="178">
        <f>B12</f>
        <v>0</v>
      </c>
      <c r="C11" s="178">
        <f>C12</f>
        <v>0</v>
      </c>
      <c r="D11" s="188" t="str">
        <f t="shared" si="1"/>
        <v/>
      </c>
      <c r="E11" s="152" t="str">
        <f t="shared" si="0"/>
        <v>否</v>
      </c>
    </row>
    <row r="12" ht="36" customHeight="1" spans="1:5">
      <c r="A12" s="165" t="s">
        <v>3115</v>
      </c>
      <c r="B12" s="180"/>
      <c r="C12" s="180"/>
      <c r="D12" s="186" t="str">
        <f t="shared" si="1"/>
        <v/>
      </c>
      <c r="E12" s="152" t="str">
        <f t="shared" si="0"/>
        <v>否</v>
      </c>
    </row>
    <row r="13" ht="36" customHeight="1" spans="1:5">
      <c r="A13" s="163" t="s">
        <v>3116</v>
      </c>
      <c r="B13" s="178"/>
      <c r="C13" s="178"/>
      <c r="D13" s="188" t="str">
        <f t="shared" si="1"/>
        <v/>
      </c>
      <c r="E13" s="152" t="str">
        <f t="shared" si="0"/>
        <v>否</v>
      </c>
    </row>
    <row r="14" ht="36" customHeight="1" spans="1:5">
      <c r="A14" s="189" t="s">
        <v>3141</v>
      </c>
      <c r="B14" s="180"/>
      <c r="C14" s="180"/>
      <c r="D14" s="186" t="str">
        <f t="shared" si="1"/>
        <v/>
      </c>
      <c r="E14" s="152" t="str">
        <f t="shared" si="0"/>
        <v>否</v>
      </c>
    </row>
    <row r="15" ht="36" customHeight="1" spans="1:5">
      <c r="A15" s="163" t="s">
        <v>3118</v>
      </c>
      <c r="B15" s="178"/>
      <c r="C15" s="178"/>
      <c r="D15" s="187"/>
      <c r="E15" s="152" t="str">
        <f t="shared" si="0"/>
        <v>否</v>
      </c>
    </row>
    <row r="16" ht="36" customHeight="1" spans="1:5">
      <c r="A16" s="165" t="s">
        <v>3119</v>
      </c>
      <c r="B16" s="180"/>
      <c r="C16" s="180"/>
      <c r="D16" s="181"/>
      <c r="E16" s="152" t="str">
        <f t="shared" si="0"/>
        <v>否</v>
      </c>
    </row>
    <row r="17" ht="36" customHeight="1" spans="1:5">
      <c r="A17" s="190" t="s">
        <v>3144</v>
      </c>
      <c r="B17" s="178">
        <v>5</v>
      </c>
      <c r="C17" s="178">
        <v>93</v>
      </c>
      <c r="D17" s="187"/>
      <c r="E17" s="152" t="str">
        <f t="shared" si="0"/>
        <v>是</v>
      </c>
    </row>
    <row r="18" ht="36" customHeight="1" spans="1:5">
      <c r="A18" s="191" t="s">
        <v>141</v>
      </c>
      <c r="B18" s="178"/>
      <c r="C18" s="178"/>
      <c r="D18" s="187"/>
      <c r="E18" s="152" t="str">
        <f t="shared" si="0"/>
        <v>否</v>
      </c>
    </row>
    <row r="19" ht="36" customHeight="1" spans="1:5">
      <c r="A19" s="192" t="s">
        <v>3121</v>
      </c>
      <c r="B19" s="193"/>
      <c r="C19" s="180"/>
      <c r="D19" s="181"/>
      <c r="E19" s="152" t="str">
        <f t="shared" si="0"/>
        <v>否</v>
      </c>
    </row>
    <row r="20" ht="36" customHeight="1" spans="1:5">
      <c r="A20" s="192" t="s">
        <v>3122</v>
      </c>
      <c r="B20" s="193"/>
      <c r="C20" s="193"/>
      <c r="D20" s="181"/>
      <c r="E20" s="152" t="str">
        <f t="shared" si="0"/>
        <v>否</v>
      </c>
    </row>
    <row r="21" ht="36" customHeight="1" spans="1:5">
      <c r="A21" s="194" t="s">
        <v>3123</v>
      </c>
      <c r="B21" s="195"/>
      <c r="C21" s="178"/>
      <c r="D21" s="187"/>
      <c r="E21" s="152" t="str">
        <f t="shared" si="0"/>
        <v>否</v>
      </c>
    </row>
    <row r="22" ht="36" customHeight="1" spans="1:5">
      <c r="A22" s="190" t="s">
        <v>148</v>
      </c>
      <c r="B22" s="178">
        <v>5</v>
      </c>
      <c r="C22" s="178">
        <v>93</v>
      </c>
      <c r="D22" s="187"/>
      <c r="E22" s="152" t="str">
        <f t="shared" si="0"/>
        <v>是</v>
      </c>
    </row>
    <row r="23" spans="2:2">
      <c r="B23" s="196"/>
    </row>
    <row r="24" spans="2:3">
      <c r="B24" s="197"/>
      <c r="C24" s="197"/>
    </row>
    <row r="25" spans="2:2">
      <c r="B25" s="196"/>
    </row>
    <row r="26" spans="2:3">
      <c r="B26" s="197"/>
      <c r="C26" s="197"/>
    </row>
    <row r="27" spans="2:2">
      <c r="B27" s="196"/>
    </row>
    <row r="28" spans="2:2">
      <c r="B28" s="196"/>
    </row>
    <row r="29" spans="2:3">
      <c r="B29" s="197"/>
      <c r="C29" s="197"/>
    </row>
    <row r="30" spans="2:2">
      <c r="B30" s="196"/>
    </row>
    <row r="31" spans="2:2">
      <c r="B31" s="196"/>
    </row>
    <row r="32" spans="2:2">
      <c r="B32" s="196"/>
    </row>
    <row r="33" spans="2:2">
      <c r="B33" s="196"/>
    </row>
    <row r="34" spans="2:3">
      <c r="B34" s="197"/>
      <c r="C34" s="197"/>
    </row>
    <row r="35" spans="2:2">
      <c r="B35" s="196"/>
    </row>
  </sheetData>
  <autoFilter ref="A3:E22">
    <extLst/>
  </autoFilter>
  <mergeCells count="1">
    <mergeCell ref="A1:D1"/>
  </mergeCells>
  <conditionalFormatting sqref="E3:E22">
    <cfRule type="cellIs" dxfId="3" priority="2" stopIfTrue="1" operator="lessThanOrEqual">
      <formula>-1</formula>
    </cfRule>
  </conditionalFormatting>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view="pageBreakPreview" zoomScaleNormal="100" workbookViewId="0">
      <selection activeCell="A20" sqref="A20"/>
    </sheetView>
  </sheetViews>
  <sheetFormatPr defaultColWidth="9" defaultRowHeight="15" outlineLevelCol="1"/>
  <cols>
    <col min="1" max="1" width="36.2545454545455" style="156" customWidth="1"/>
    <col min="2" max="2" width="45.5" style="157" customWidth="1"/>
    <col min="3" max="3" width="12.6272727272727" style="156" customWidth="1"/>
    <col min="4" max="16384" width="9" style="156"/>
  </cols>
  <sheetData>
    <row r="1" ht="45" customHeight="1" spans="1:2">
      <c r="A1" s="158" t="s">
        <v>3145</v>
      </c>
      <c r="B1" s="159"/>
    </row>
    <row r="2" ht="20.1" customHeight="1" spans="1:2">
      <c r="A2" s="160"/>
      <c r="B2" s="161" t="s">
        <v>2</v>
      </c>
    </row>
    <row r="3" s="155" customFormat="1" ht="45" customHeight="1" spans="1:2">
      <c r="A3" s="162" t="s">
        <v>3146</v>
      </c>
      <c r="B3" s="162" t="s">
        <v>3147</v>
      </c>
    </row>
    <row r="4" ht="36" customHeight="1" spans="1:2">
      <c r="A4" s="166"/>
      <c r="B4" s="164"/>
    </row>
    <row r="5" ht="36" customHeight="1" spans="1:2">
      <c r="A5" s="166"/>
      <c r="B5" s="164"/>
    </row>
    <row r="6" ht="36" customHeight="1" spans="1:2">
      <c r="A6" s="166"/>
      <c r="B6" s="164"/>
    </row>
    <row r="7" ht="36" customHeight="1" spans="1:2">
      <c r="A7" s="166"/>
      <c r="B7" s="164"/>
    </row>
    <row r="8" ht="36" customHeight="1" spans="1:2">
      <c r="A8" s="166"/>
      <c r="B8" s="164"/>
    </row>
    <row r="9" ht="36" customHeight="1" spans="1:2">
      <c r="A9" s="166"/>
      <c r="B9" s="164"/>
    </row>
    <row r="10" ht="36" customHeight="1" spans="1:2">
      <c r="A10" s="166"/>
      <c r="B10" s="164"/>
    </row>
    <row r="11" ht="36" customHeight="1" spans="1:2">
      <c r="A11" s="166"/>
      <c r="B11" s="164"/>
    </row>
    <row r="12" ht="36" customHeight="1" spans="1:2">
      <c r="A12" s="166"/>
      <c r="B12" s="164"/>
    </row>
    <row r="13" ht="36" customHeight="1" spans="1:2">
      <c r="A13" s="166"/>
      <c r="B13" s="164"/>
    </row>
    <row r="14" ht="36" customHeight="1" spans="1:2">
      <c r="A14" s="166"/>
      <c r="B14" s="164"/>
    </row>
    <row r="15" ht="36" customHeight="1" spans="1:2">
      <c r="A15" s="166"/>
      <c r="B15" s="164"/>
    </row>
    <row r="16" ht="36" customHeight="1" spans="1:2">
      <c r="A16" s="166"/>
      <c r="B16" s="164"/>
    </row>
    <row r="17" ht="36" customHeight="1" spans="1:2">
      <c r="A17" s="166"/>
      <c r="B17" s="164"/>
    </row>
    <row r="18" ht="36" customHeight="1" spans="1:2">
      <c r="A18" s="166"/>
      <c r="B18" s="164"/>
    </row>
    <row r="19" ht="36" customHeight="1" spans="1:2">
      <c r="A19" s="168" t="s">
        <v>3148</v>
      </c>
      <c r="B19" s="164"/>
    </row>
    <row r="20" ht="30.95" customHeight="1" spans="1:2">
      <c r="A20" s="169" t="s">
        <v>2504</v>
      </c>
      <c r="B20" s="170"/>
    </row>
  </sheetData>
  <mergeCells count="1">
    <mergeCell ref="A1:B1"/>
  </mergeCells>
  <conditionalFormatting sqref="B3:G3">
    <cfRule type="cellIs" dxfId="0" priority="2" stopIfTrue="1" operator="lessThanOrEqual">
      <formula>-1</formula>
    </cfRule>
  </conditionalFormatting>
  <conditionalFormatting sqref="C1:G2">
    <cfRule type="cellIs" dxfId="0" priority="3" stopIfTrue="1" operator="greaterThanOrEqual">
      <formula>10</formula>
    </cfRule>
    <cfRule type="cellIs" dxfId="0" priority="4" stopIfTrue="1" operator="lessThanOrEqual">
      <formula>-1</formula>
    </cfRule>
  </conditionalFormatting>
  <conditionalFormatting sqref="B4:G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view="pageBreakPreview" zoomScaleNormal="100" topLeftCell="A13" workbookViewId="0">
      <selection activeCell="A19" sqref="A19"/>
    </sheetView>
  </sheetViews>
  <sheetFormatPr defaultColWidth="9" defaultRowHeight="15" outlineLevelCol="1"/>
  <cols>
    <col min="1" max="1" width="46.6272727272727" style="156" customWidth="1"/>
    <col min="2" max="2" width="38" style="157" customWidth="1"/>
    <col min="3" max="16384" width="9" style="156"/>
  </cols>
  <sheetData>
    <row r="1" ht="45" customHeight="1" spans="1:2">
      <c r="A1" s="158" t="s">
        <v>3149</v>
      </c>
      <c r="B1" s="159"/>
    </row>
    <row r="2" ht="20.1" customHeight="1" spans="1:2">
      <c r="A2" s="160"/>
      <c r="B2" s="161" t="s">
        <v>2</v>
      </c>
    </row>
    <row r="3" s="155" customFormat="1" ht="45" customHeight="1" spans="1:2">
      <c r="A3" s="162" t="s">
        <v>3150</v>
      </c>
      <c r="B3" s="162" t="s">
        <v>3147</v>
      </c>
    </row>
    <row r="4" ht="36" customHeight="1" spans="1:2">
      <c r="A4" s="163"/>
      <c r="B4" s="164"/>
    </row>
    <row r="5" ht="36" customHeight="1" spans="1:2">
      <c r="A5" s="163"/>
      <c r="B5" s="164"/>
    </row>
    <row r="6" ht="36" customHeight="1" spans="1:2">
      <c r="A6" s="163"/>
      <c r="B6" s="164"/>
    </row>
    <row r="7" ht="36" customHeight="1" spans="1:2">
      <c r="A7" s="163"/>
      <c r="B7" s="164"/>
    </row>
    <row r="8" ht="36" customHeight="1" spans="1:2">
      <c r="A8" s="163"/>
      <c r="B8" s="164"/>
    </row>
    <row r="9" ht="36" customHeight="1" spans="1:2">
      <c r="A9" s="163"/>
      <c r="B9" s="164"/>
    </row>
    <row r="10" ht="36" customHeight="1" spans="1:2">
      <c r="A10" s="165"/>
      <c r="B10" s="164"/>
    </row>
    <row r="11" ht="36" customHeight="1" spans="1:2">
      <c r="A11" s="166"/>
      <c r="B11" s="164"/>
    </row>
    <row r="12" ht="36" customHeight="1" spans="1:2">
      <c r="A12" s="167"/>
      <c r="B12" s="164"/>
    </row>
    <row r="13" ht="36" customHeight="1" spans="1:2">
      <c r="A13" s="167"/>
      <c r="B13" s="164"/>
    </row>
    <row r="14" ht="36" customHeight="1" spans="1:2">
      <c r="A14" s="167"/>
      <c r="B14" s="164"/>
    </row>
    <row r="15" ht="36" customHeight="1" spans="1:2">
      <c r="A15" s="167"/>
      <c r="B15" s="164"/>
    </row>
    <row r="16" ht="36" customHeight="1" spans="1:2">
      <c r="A16" s="167"/>
      <c r="B16" s="164"/>
    </row>
    <row r="17" ht="36" customHeight="1" spans="1:2">
      <c r="A17" s="167"/>
      <c r="B17" s="164"/>
    </row>
    <row r="18" ht="36" customHeight="1" spans="1:2">
      <c r="A18" s="168" t="s">
        <v>3148</v>
      </c>
      <c r="B18" s="164"/>
    </row>
    <row r="19" ht="30.95" customHeight="1" spans="1:2">
      <c r="A19" s="169" t="s">
        <v>2504</v>
      </c>
      <c r="B19" s="170"/>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42"/>
  <sheetViews>
    <sheetView showGridLines="0" showZeros="0" view="pageBreakPreview" zoomScaleNormal="115" topLeftCell="A39" workbookViewId="0">
      <selection activeCell="M6" sqref="M6"/>
    </sheetView>
  </sheetViews>
  <sheetFormatPr defaultColWidth="9" defaultRowHeight="15" outlineLevelCol="4"/>
  <cols>
    <col min="1" max="1" width="52.5" style="134" customWidth="1"/>
    <col min="2" max="4" width="20.6272727272727" style="134" customWidth="1"/>
    <col min="5" max="5" width="5.37272727272727" style="134" customWidth="1"/>
    <col min="6" max="16384" width="9" style="134"/>
  </cols>
  <sheetData>
    <row r="1" ht="45" customHeight="1" spans="1:4">
      <c r="A1" s="135" t="s">
        <v>3151</v>
      </c>
      <c r="B1" s="135"/>
      <c r="C1" s="135"/>
      <c r="D1" s="135"/>
    </row>
    <row r="2" s="145" customFormat="1" ht="20.1" customHeight="1" spans="1:4">
      <c r="A2" s="146"/>
      <c r="B2" s="147"/>
      <c r="C2" s="148"/>
      <c r="D2" s="149" t="s">
        <v>2</v>
      </c>
    </row>
    <row r="3" ht="45" customHeight="1" spans="1:5">
      <c r="A3" s="150" t="s">
        <v>3152</v>
      </c>
      <c r="B3" s="93" t="s">
        <v>5</v>
      </c>
      <c r="C3" s="93" t="s">
        <v>6</v>
      </c>
      <c r="D3" s="93" t="s">
        <v>7</v>
      </c>
      <c r="E3" s="145" t="s">
        <v>8</v>
      </c>
    </row>
    <row r="4" ht="36" customHeight="1" spans="1:5">
      <c r="A4" s="151" t="s">
        <v>3153</v>
      </c>
      <c r="B4" s="96">
        <v>78163</v>
      </c>
      <c r="C4" s="97">
        <v>84886</v>
      </c>
      <c r="D4" s="98">
        <v>0.086</v>
      </c>
      <c r="E4" s="152" t="str">
        <f t="shared" ref="E4:E38" si="0">IF(A4&lt;&gt;"",IF(SUM(B4:C4)&lt;&gt;0,"是","否"),"是")</f>
        <v>是</v>
      </c>
    </row>
    <row r="5" ht="36" customHeight="1" spans="1:5">
      <c r="A5" s="153" t="s">
        <v>3154</v>
      </c>
      <c r="B5" s="100">
        <v>46301</v>
      </c>
      <c r="C5" s="106">
        <v>50803</v>
      </c>
      <c r="D5" s="105">
        <v>0.097</v>
      </c>
      <c r="E5" s="152" t="str">
        <f t="shared" si="0"/>
        <v>是</v>
      </c>
    </row>
    <row r="6" ht="36" customHeight="1" spans="1:5">
      <c r="A6" s="153" t="s">
        <v>3155</v>
      </c>
      <c r="B6" s="100">
        <v>87</v>
      </c>
      <c r="C6" s="106">
        <v>56</v>
      </c>
      <c r="D6" s="105">
        <v>-0.356</v>
      </c>
      <c r="E6" s="152" t="str">
        <f t="shared" si="0"/>
        <v>是</v>
      </c>
    </row>
    <row r="7" s="133" customFormat="1" ht="36" customHeight="1" spans="1:5">
      <c r="A7" s="153" t="s">
        <v>3156</v>
      </c>
      <c r="B7" s="100"/>
      <c r="C7" s="106"/>
      <c r="D7" s="102"/>
      <c r="E7" s="152" t="str">
        <f t="shared" si="0"/>
        <v>否</v>
      </c>
    </row>
    <row r="8" ht="36" customHeight="1" spans="1:5">
      <c r="A8" s="151" t="s">
        <v>3157</v>
      </c>
      <c r="B8" s="103">
        <v>19426</v>
      </c>
      <c r="C8" s="104">
        <v>31361</v>
      </c>
      <c r="D8" s="105">
        <v>0.614</v>
      </c>
      <c r="E8" s="152" t="str">
        <f t="shared" si="0"/>
        <v>是</v>
      </c>
    </row>
    <row r="9" ht="36" customHeight="1" spans="1:5">
      <c r="A9" s="153" t="s">
        <v>3154</v>
      </c>
      <c r="B9" s="100">
        <v>15955</v>
      </c>
      <c r="C9" s="106">
        <v>26957</v>
      </c>
      <c r="D9" s="105">
        <v>0.69</v>
      </c>
      <c r="E9" s="152" t="str">
        <f t="shared" si="0"/>
        <v>是</v>
      </c>
    </row>
    <row r="10" ht="36" customHeight="1" spans="1:5">
      <c r="A10" s="153" t="s">
        <v>3155</v>
      </c>
      <c r="B10" s="100">
        <v>153</v>
      </c>
      <c r="C10" s="106">
        <v>1305</v>
      </c>
      <c r="D10" s="105">
        <v>7.529</v>
      </c>
      <c r="E10" s="152" t="str">
        <f t="shared" si="0"/>
        <v>是</v>
      </c>
    </row>
    <row r="11" ht="36" customHeight="1" spans="1:5">
      <c r="A11" s="153" t="s">
        <v>3156</v>
      </c>
      <c r="B11" s="100">
        <v>2674</v>
      </c>
      <c r="C11" s="106">
        <v>2674</v>
      </c>
      <c r="D11" s="105"/>
      <c r="E11" s="152" t="str">
        <f t="shared" si="0"/>
        <v>是</v>
      </c>
    </row>
    <row r="12" ht="36" customHeight="1" spans="1:5">
      <c r="A12" s="151" t="s">
        <v>3158</v>
      </c>
      <c r="B12" s="103">
        <v>2597</v>
      </c>
      <c r="C12" s="104">
        <v>2498</v>
      </c>
      <c r="D12" s="105">
        <v>-0.038</v>
      </c>
      <c r="E12" s="152" t="str">
        <f t="shared" si="0"/>
        <v>是</v>
      </c>
    </row>
    <row r="13" ht="36" customHeight="1" spans="1:5">
      <c r="A13" s="153" t="s">
        <v>3154</v>
      </c>
      <c r="B13" s="100">
        <v>1887</v>
      </c>
      <c r="C13" s="106">
        <v>1990</v>
      </c>
      <c r="D13" s="105">
        <v>0.055</v>
      </c>
      <c r="E13" s="152" t="str">
        <f t="shared" si="0"/>
        <v>是</v>
      </c>
    </row>
    <row r="14" ht="36" customHeight="1" spans="1:5">
      <c r="A14" s="153" t="s">
        <v>3155</v>
      </c>
      <c r="B14" s="100">
        <v>5</v>
      </c>
      <c r="C14" s="106">
        <v>6</v>
      </c>
      <c r="D14" s="105">
        <v>0.2</v>
      </c>
      <c r="E14" s="152" t="str">
        <f t="shared" si="0"/>
        <v>是</v>
      </c>
    </row>
    <row r="15" ht="36" customHeight="1" spans="1:5">
      <c r="A15" s="153" t="s">
        <v>3156</v>
      </c>
      <c r="B15" s="100"/>
      <c r="C15" s="106"/>
      <c r="D15" s="102"/>
      <c r="E15" s="152" t="str">
        <f t="shared" si="0"/>
        <v>否</v>
      </c>
    </row>
    <row r="16" ht="36" customHeight="1" spans="1:5">
      <c r="A16" s="151" t="s">
        <v>3159</v>
      </c>
      <c r="B16" s="103"/>
      <c r="C16" s="104"/>
      <c r="D16" s="105"/>
      <c r="E16" s="152" t="str">
        <f t="shared" si="0"/>
        <v>否</v>
      </c>
    </row>
    <row r="17" ht="36" customHeight="1" spans="1:5">
      <c r="A17" s="153" t="s">
        <v>3154</v>
      </c>
      <c r="B17" s="100"/>
      <c r="C17" s="106"/>
      <c r="D17" s="102"/>
      <c r="E17" s="152" t="str">
        <f t="shared" si="0"/>
        <v>否</v>
      </c>
    </row>
    <row r="18" ht="36" customHeight="1" spans="1:5">
      <c r="A18" s="153" t="s">
        <v>3155</v>
      </c>
      <c r="B18" s="100"/>
      <c r="C18" s="106"/>
      <c r="D18" s="102"/>
      <c r="E18" s="152" t="str">
        <f t="shared" si="0"/>
        <v>否</v>
      </c>
    </row>
    <row r="19" ht="36" customHeight="1" spans="1:5">
      <c r="A19" s="153" t="s">
        <v>3156</v>
      </c>
      <c r="B19" s="100"/>
      <c r="C19" s="106"/>
      <c r="D19" s="102"/>
      <c r="E19" s="152" t="str">
        <f t="shared" si="0"/>
        <v>否</v>
      </c>
    </row>
    <row r="20" ht="36" customHeight="1" spans="1:5">
      <c r="A20" s="151" t="s">
        <v>3160</v>
      </c>
      <c r="B20" s="103">
        <v>2624</v>
      </c>
      <c r="C20" s="104">
        <v>3085</v>
      </c>
      <c r="D20" s="105">
        <v>0.176</v>
      </c>
      <c r="E20" s="152" t="str">
        <f t="shared" si="0"/>
        <v>是</v>
      </c>
    </row>
    <row r="21" ht="36" customHeight="1" spans="1:5">
      <c r="A21" s="153" t="s">
        <v>3154</v>
      </c>
      <c r="B21" s="100">
        <v>1733</v>
      </c>
      <c r="C21" s="104">
        <v>1839</v>
      </c>
      <c r="D21" s="105">
        <v>0.061</v>
      </c>
      <c r="E21" s="152" t="str">
        <f t="shared" si="0"/>
        <v>是</v>
      </c>
    </row>
    <row r="22" ht="36" customHeight="1" spans="1:5">
      <c r="A22" s="153" t="s">
        <v>3155</v>
      </c>
      <c r="B22" s="100">
        <v>1</v>
      </c>
      <c r="C22" s="106">
        <v>2</v>
      </c>
      <c r="D22" s="105">
        <v>1</v>
      </c>
      <c r="E22" s="152" t="str">
        <f t="shared" si="0"/>
        <v>是</v>
      </c>
    </row>
    <row r="23" ht="36" customHeight="1" spans="1:5">
      <c r="A23" s="153" t="s">
        <v>3156</v>
      </c>
      <c r="B23" s="100"/>
      <c r="C23" s="106"/>
      <c r="D23" s="102"/>
      <c r="E23" s="152" t="str">
        <f t="shared" si="0"/>
        <v>否</v>
      </c>
    </row>
    <row r="24" ht="36" customHeight="1" spans="1:5">
      <c r="A24" s="151" t="s">
        <v>3161</v>
      </c>
      <c r="B24" s="103">
        <v>18672</v>
      </c>
      <c r="C24" s="104">
        <v>19662</v>
      </c>
      <c r="D24" s="105">
        <v>0.053</v>
      </c>
      <c r="E24" s="152" t="str">
        <f t="shared" si="0"/>
        <v>是</v>
      </c>
    </row>
    <row r="25" ht="36" customHeight="1" spans="1:5">
      <c r="A25" s="153" t="s">
        <v>3154</v>
      </c>
      <c r="B25" s="100">
        <v>7191</v>
      </c>
      <c r="C25" s="113">
        <v>7242</v>
      </c>
      <c r="D25" s="105">
        <v>0.007</v>
      </c>
      <c r="E25" s="152" t="str">
        <f t="shared" si="0"/>
        <v>是</v>
      </c>
    </row>
    <row r="26" ht="36" customHeight="1" spans="1:5">
      <c r="A26" s="153" t="s">
        <v>3155</v>
      </c>
      <c r="B26" s="100">
        <v>1492</v>
      </c>
      <c r="C26" s="106">
        <v>22</v>
      </c>
      <c r="D26" s="105">
        <v>0.009</v>
      </c>
      <c r="E26" s="152" t="str">
        <f t="shared" si="0"/>
        <v>是</v>
      </c>
    </row>
    <row r="27" ht="36" customHeight="1" spans="1:5">
      <c r="A27" s="153" t="s">
        <v>3156</v>
      </c>
      <c r="B27" s="100">
        <v>8566</v>
      </c>
      <c r="C27" s="106">
        <v>9859</v>
      </c>
      <c r="D27" s="105">
        <v>0.151</v>
      </c>
      <c r="E27" s="152" t="str">
        <f t="shared" si="0"/>
        <v>是</v>
      </c>
    </row>
    <row r="28" ht="36" customHeight="1" spans="1:5">
      <c r="A28" s="151" t="s">
        <v>3162</v>
      </c>
      <c r="B28" s="103"/>
      <c r="C28" s="104"/>
      <c r="D28" s="105"/>
      <c r="E28" s="152" t="str">
        <f t="shared" si="0"/>
        <v>否</v>
      </c>
    </row>
    <row r="29" ht="36" customHeight="1" spans="1:5">
      <c r="A29" s="153" t="s">
        <v>3154</v>
      </c>
      <c r="B29" s="100"/>
      <c r="C29" s="113"/>
      <c r="D29" s="102"/>
      <c r="E29" s="152" t="str">
        <f t="shared" si="0"/>
        <v>否</v>
      </c>
    </row>
    <row r="30" ht="36" customHeight="1" spans="1:5">
      <c r="A30" s="153" t="s">
        <v>3155</v>
      </c>
      <c r="B30" s="100"/>
      <c r="C30" s="113"/>
      <c r="D30" s="102"/>
      <c r="E30" s="152" t="str">
        <f t="shared" si="0"/>
        <v>否</v>
      </c>
    </row>
    <row r="31" ht="36" customHeight="1" spans="1:5">
      <c r="A31" s="153" t="s">
        <v>3156</v>
      </c>
      <c r="B31" s="100"/>
      <c r="C31" s="113"/>
      <c r="D31" s="102"/>
      <c r="E31" s="152" t="str">
        <f t="shared" si="0"/>
        <v>否</v>
      </c>
    </row>
    <row r="32" ht="36" customHeight="1" spans="1:5">
      <c r="A32" s="114" t="s">
        <v>3163</v>
      </c>
      <c r="B32" s="103">
        <v>90153</v>
      </c>
      <c r="C32" s="104">
        <v>107683</v>
      </c>
      <c r="D32" s="105">
        <v>0.151</v>
      </c>
      <c r="E32" s="152" t="str">
        <f t="shared" si="0"/>
        <v>是</v>
      </c>
    </row>
    <row r="33" ht="36" customHeight="1" spans="1:5">
      <c r="A33" s="153" t="s">
        <v>3164</v>
      </c>
      <c r="B33" s="100">
        <v>73067</v>
      </c>
      <c r="C33" s="106">
        <v>88831</v>
      </c>
      <c r="D33" s="105">
        <v>0.216</v>
      </c>
      <c r="E33" s="152" t="str">
        <f t="shared" si="0"/>
        <v>是</v>
      </c>
    </row>
    <row r="34" ht="36" customHeight="1" spans="1:5">
      <c r="A34" s="153" t="s">
        <v>3165</v>
      </c>
      <c r="B34" s="100">
        <v>1738</v>
      </c>
      <c r="C34" s="106">
        <v>1593</v>
      </c>
      <c r="D34" s="105">
        <v>-0.083</v>
      </c>
      <c r="E34" s="152" t="str">
        <f t="shared" si="0"/>
        <v>是</v>
      </c>
    </row>
    <row r="35" ht="36" customHeight="1" spans="1:5">
      <c r="A35" s="153" t="s">
        <v>3166</v>
      </c>
      <c r="B35" s="100">
        <v>11240</v>
      </c>
      <c r="C35" s="106">
        <v>12533</v>
      </c>
      <c r="D35" s="105">
        <v>0.115</v>
      </c>
      <c r="E35" s="152" t="str">
        <f t="shared" si="0"/>
        <v>是</v>
      </c>
    </row>
    <row r="36" ht="36" customHeight="1" spans="1:5">
      <c r="A36" s="117" t="s">
        <v>3167</v>
      </c>
      <c r="B36" s="103">
        <v>31329</v>
      </c>
      <c r="C36" s="104">
        <v>33809</v>
      </c>
      <c r="D36" s="105">
        <v>0.079</v>
      </c>
      <c r="E36" s="152" t="str">
        <f t="shared" si="0"/>
        <v>是</v>
      </c>
    </row>
    <row r="37" ht="36" customHeight="1" spans="1:5">
      <c r="A37" s="154" t="s">
        <v>3045</v>
      </c>
      <c r="B37" s="103"/>
      <c r="C37" s="104"/>
      <c r="D37" s="105"/>
      <c r="E37" s="152" t="str">
        <f t="shared" si="0"/>
        <v>否</v>
      </c>
    </row>
    <row r="38" ht="36" customHeight="1" spans="1:5">
      <c r="A38" s="114" t="s">
        <v>3168</v>
      </c>
      <c r="B38" s="103">
        <v>121482</v>
      </c>
      <c r="C38" s="104">
        <v>141492</v>
      </c>
      <c r="D38" s="105">
        <v>0.165</v>
      </c>
      <c r="E38" s="152" t="str">
        <f t="shared" si="0"/>
        <v>是</v>
      </c>
    </row>
    <row r="39" spans="2:3">
      <c r="B39" s="144"/>
      <c r="C39" s="144"/>
    </row>
    <row r="40" spans="2:3">
      <c r="B40" s="144"/>
      <c r="C40" s="144"/>
    </row>
    <row r="41" spans="2:3">
      <c r="B41" s="144"/>
      <c r="C41" s="144"/>
    </row>
    <row r="42" spans="2:3">
      <c r="B42" s="144"/>
      <c r="C42" s="144"/>
    </row>
  </sheetData>
  <autoFilter ref="A3:E38">
    <filterColumn colId="4">
      <customFilters>
        <customFilter operator="equal" val="是"/>
      </customFilters>
    </filterColumn>
    <extLst/>
  </autoFilter>
  <mergeCells count="1">
    <mergeCell ref="A1:D1"/>
  </mergeCells>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showGridLines="0" showZeros="0" view="pageBreakPreview" zoomScaleNormal="100" workbookViewId="0">
      <pane ySplit="3" topLeftCell="A56" activePane="bottomLeft" state="frozen"/>
      <selection/>
      <selection pane="bottomLeft" activeCell="M6" sqref="M6"/>
    </sheetView>
  </sheetViews>
  <sheetFormatPr defaultColWidth="9" defaultRowHeight="15" outlineLevelCol="4"/>
  <cols>
    <col min="1" max="1" width="45.6272727272727" style="134" customWidth="1"/>
    <col min="2" max="4" width="20.6272727272727" style="134" customWidth="1"/>
    <col min="5" max="5" width="12.7545454545455" style="134" customWidth="1"/>
    <col min="6" max="16384" width="9" style="134"/>
  </cols>
  <sheetData>
    <row r="1" ht="45" customHeight="1" spans="1:4">
      <c r="A1" s="135" t="s">
        <v>3169</v>
      </c>
      <c r="B1" s="135"/>
      <c r="C1" s="135"/>
      <c r="D1" s="135"/>
    </row>
    <row r="2" ht="20.1" customHeight="1" spans="1:4">
      <c r="A2" s="136"/>
      <c r="B2" s="137"/>
      <c r="C2" s="138"/>
      <c r="D2" s="139" t="s">
        <v>3170</v>
      </c>
    </row>
    <row r="3" ht="45" customHeight="1" spans="1:5">
      <c r="A3" s="92" t="s">
        <v>2481</v>
      </c>
      <c r="B3" s="93" t="s">
        <v>5</v>
      </c>
      <c r="C3" s="93" t="s">
        <v>6</v>
      </c>
      <c r="D3" s="93" t="s">
        <v>7</v>
      </c>
      <c r="E3" s="140" t="s">
        <v>8</v>
      </c>
    </row>
    <row r="4" ht="36" customHeight="1" spans="1:5">
      <c r="A4" s="95" t="s">
        <v>3171</v>
      </c>
      <c r="B4" s="96">
        <v>78163</v>
      </c>
      <c r="C4" s="97">
        <v>84886</v>
      </c>
      <c r="D4" s="98">
        <v>0.086</v>
      </c>
      <c r="E4" s="141" t="str">
        <f t="shared" ref="E4:E22" si="0">IF(A4&lt;&gt;"",IF(SUM(B4:C4)&lt;&gt;0,"是","否"),"是")</f>
        <v>是</v>
      </c>
    </row>
    <row r="5" ht="36" customHeight="1" spans="1:5">
      <c r="A5" s="99" t="s">
        <v>3172</v>
      </c>
      <c r="B5" s="100">
        <v>28972</v>
      </c>
      <c r="C5" s="106">
        <v>31650</v>
      </c>
      <c r="D5" s="102">
        <v>0.092</v>
      </c>
      <c r="E5" s="141" t="str">
        <f t="shared" si="0"/>
        <v>是</v>
      </c>
    </row>
    <row r="6" ht="36" customHeight="1" spans="1:5">
      <c r="A6" s="142" t="s">
        <v>3173</v>
      </c>
      <c r="B6" s="103">
        <v>25879</v>
      </c>
      <c r="C6" s="104">
        <v>29281</v>
      </c>
      <c r="D6" s="105">
        <v>0.131</v>
      </c>
      <c r="E6" s="141" t="str">
        <f t="shared" si="0"/>
        <v>是</v>
      </c>
    </row>
    <row r="7" ht="36" customHeight="1" spans="1:5">
      <c r="A7" s="99" t="s">
        <v>3172</v>
      </c>
      <c r="B7" s="100">
        <v>25848</v>
      </c>
      <c r="C7" s="101">
        <v>29251</v>
      </c>
      <c r="D7" s="102">
        <v>0.132</v>
      </c>
      <c r="E7" s="141" t="str">
        <f t="shared" si="0"/>
        <v>是</v>
      </c>
    </row>
    <row r="8" s="133" customFormat="1" ht="36" customHeight="1" spans="1:5">
      <c r="A8" s="95" t="s">
        <v>3174</v>
      </c>
      <c r="B8" s="103">
        <v>2597</v>
      </c>
      <c r="C8" s="104">
        <v>2498</v>
      </c>
      <c r="D8" s="105">
        <v>-0.038</v>
      </c>
      <c r="E8" s="141" t="str">
        <f t="shared" si="0"/>
        <v>是</v>
      </c>
    </row>
    <row r="9" s="133" customFormat="1" ht="36" customHeight="1" spans="1:5">
      <c r="A9" s="99" t="s">
        <v>3172</v>
      </c>
      <c r="B9" s="100">
        <v>1091</v>
      </c>
      <c r="C9" s="101">
        <v>1417</v>
      </c>
      <c r="D9" s="102">
        <v>0.299</v>
      </c>
      <c r="E9" s="141" t="str">
        <f t="shared" si="0"/>
        <v>是</v>
      </c>
    </row>
    <row r="10" s="133" customFormat="1" ht="36" customHeight="1" spans="1:5">
      <c r="A10" s="95" t="s">
        <v>3175</v>
      </c>
      <c r="B10" s="103"/>
      <c r="C10" s="104"/>
      <c r="D10" s="105"/>
      <c r="E10" s="141" t="str">
        <f t="shared" si="0"/>
        <v>否</v>
      </c>
    </row>
    <row r="11" s="133" customFormat="1" ht="36" customHeight="1" spans="1:5">
      <c r="A11" s="99" t="s">
        <v>3172</v>
      </c>
      <c r="B11" s="100"/>
      <c r="C11" s="106"/>
      <c r="D11" s="102"/>
      <c r="E11" s="141" t="str">
        <f t="shared" si="0"/>
        <v>否</v>
      </c>
    </row>
    <row r="12" s="133" customFormat="1" ht="36" customHeight="1" spans="1:5">
      <c r="A12" s="95" t="s">
        <v>3176</v>
      </c>
      <c r="B12" s="103">
        <v>2624</v>
      </c>
      <c r="C12" s="104">
        <v>3085</v>
      </c>
      <c r="D12" s="105">
        <v>0.176</v>
      </c>
      <c r="E12" s="141" t="str">
        <f t="shared" si="0"/>
        <v>是</v>
      </c>
    </row>
    <row r="13" s="133" customFormat="1" ht="36" customHeight="1" spans="1:5">
      <c r="A13" s="99" t="s">
        <v>3172</v>
      </c>
      <c r="B13" s="100">
        <v>887</v>
      </c>
      <c r="C13" s="106">
        <v>1244</v>
      </c>
      <c r="D13" s="102">
        <v>0.402</v>
      </c>
      <c r="E13" s="141" t="str">
        <f t="shared" si="0"/>
        <v>是</v>
      </c>
    </row>
    <row r="14" s="133" customFormat="1" ht="36" customHeight="1" spans="1:5">
      <c r="A14" s="95" t="s">
        <v>3177</v>
      </c>
      <c r="B14" s="103">
        <v>10379</v>
      </c>
      <c r="C14" s="104">
        <v>11192</v>
      </c>
      <c r="D14" s="105">
        <v>0.078</v>
      </c>
      <c r="E14" s="141" t="str">
        <f t="shared" si="0"/>
        <v>是</v>
      </c>
    </row>
    <row r="15" ht="36" customHeight="1" spans="1:5">
      <c r="A15" s="99" t="s">
        <v>3172</v>
      </c>
      <c r="B15" s="100">
        <v>9993</v>
      </c>
      <c r="C15" s="101">
        <v>11178</v>
      </c>
      <c r="D15" s="102">
        <v>0.119</v>
      </c>
      <c r="E15" s="141" t="str">
        <f t="shared" si="0"/>
        <v>是</v>
      </c>
    </row>
    <row r="16" ht="36" customHeight="1" spans="1:5">
      <c r="A16" s="95" t="s">
        <v>3178</v>
      </c>
      <c r="B16" s="103"/>
      <c r="C16" s="104"/>
      <c r="D16" s="105"/>
      <c r="E16" s="141" t="str">
        <f t="shared" si="0"/>
        <v>否</v>
      </c>
    </row>
    <row r="17" ht="36" customHeight="1" spans="1:5">
      <c r="A17" s="99" t="s">
        <v>3172</v>
      </c>
      <c r="B17" s="100"/>
      <c r="C17" s="113"/>
      <c r="D17" s="102"/>
      <c r="E17" s="141" t="str">
        <f t="shared" si="0"/>
        <v>否</v>
      </c>
    </row>
    <row r="18" ht="36" customHeight="1" spans="1:5">
      <c r="A18" s="114" t="s">
        <v>3179</v>
      </c>
      <c r="B18" s="103">
        <v>69056</v>
      </c>
      <c r="C18" s="104">
        <v>76289</v>
      </c>
      <c r="D18" s="105">
        <v>0.105</v>
      </c>
      <c r="E18" s="141" t="str">
        <f t="shared" si="0"/>
        <v>是</v>
      </c>
    </row>
    <row r="19" ht="36" customHeight="1" spans="1:5">
      <c r="A19" s="99" t="s">
        <v>3180</v>
      </c>
      <c r="B19" s="100">
        <v>66791</v>
      </c>
      <c r="C19" s="106">
        <v>74740</v>
      </c>
      <c r="D19" s="102">
        <v>0.119</v>
      </c>
      <c r="E19" s="141" t="str">
        <f t="shared" si="0"/>
        <v>是</v>
      </c>
    </row>
    <row r="20" ht="36" customHeight="1" spans="1:5">
      <c r="A20" s="143" t="s">
        <v>3181</v>
      </c>
      <c r="B20" s="103"/>
      <c r="C20" s="104"/>
      <c r="D20" s="105"/>
      <c r="E20" s="141" t="str">
        <f t="shared" si="0"/>
        <v>否</v>
      </c>
    </row>
    <row r="21" ht="36" customHeight="1" spans="1:5">
      <c r="A21" s="117" t="s">
        <v>3182</v>
      </c>
      <c r="B21" s="103">
        <v>50586</v>
      </c>
      <c r="C21" s="104">
        <v>54653</v>
      </c>
      <c r="D21" s="105">
        <v>0.08</v>
      </c>
      <c r="E21" s="141" t="str">
        <f t="shared" si="0"/>
        <v>是</v>
      </c>
    </row>
    <row r="22" ht="36" customHeight="1" spans="1:5">
      <c r="A22" s="114" t="s">
        <v>3183</v>
      </c>
      <c r="B22" s="103">
        <v>119642</v>
      </c>
      <c r="C22" s="104">
        <v>130942</v>
      </c>
      <c r="D22" s="105">
        <v>0.094</v>
      </c>
      <c r="E22" s="141" t="str">
        <f t="shared" si="0"/>
        <v>是</v>
      </c>
    </row>
    <row r="23" spans="2:3">
      <c r="B23" s="144"/>
      <c r="C23" s="144"/>
    </row>
    <row r="24" spans="2:3">
      <c r="B24" s="144"/>
      <c r="C24" s="144"/>
    </row>
    <row r="25" spans="2:3">
      <c r="B25" s="144"/>
      <c r="C25" s="144"/>
    </row>
    <row r="26" spans="2:3">
      <c r="B26" s="144"/>
      <c r="C26" s="144"/>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45"/>
  <sheetViews>
    <sheetView showGridLines="0" showZeros="0" view="pageBreakPreview" zoomScale="90" zoomScaleNormal="90" workbookViewId="0">
      <pane ySplit="3" topLeftCell="A25" activePane="bottomLeft" state="frozen"/>
      <selection/>
      <selection pane="bottomLeft" activeCell="D41" sqref="D41"/>
    </sheetView>
  </sheetViews>
  <sheetFormatPr defaultColWidth="9" defaultRowHeight="15" outlineLevelCol="6"/>
  <cols>
    <col min="1" max="1" width="14.5" style="157" customWidth="1"/>
    <col min="2" max="2" width="50.7545454545455" style="157" customWidth="1"/>
    <col min="3" max="5" width="20.6272727272727" style="157" customWidth="1"/>
    <col min="6" max="16384" width="9" style="275"/>
  </cols>
  <sheetData>
    <row r="1" ht="45" customHeight="1" spans="1:5">
      <c r="A1" s="347"/>
      <c r="B1" s="347" t="s">
        <v>149</v>
      </c>
      <c r="C1" s="347"/>
      <c r="D1" s="347"/>
      <c r="E1" s="347"/>
    </row>
    <row r="2" ht="18.95" customHeight="1" spans="2:5">
      <c r="B2" s="527"/>
      <c r="C2" s="350"/>
      <c r="D2" s="350"/>
      <c r="E2" s="528" t="s">
        <v>2</v>
      </c>
    </row>
    <row r="3" s="524" customFormat="1" ht="45" customHeight="1" spans="1:6">
      <c r="A3" s="529" t="s">
        <v>3</v>
      </c>
      <c r="B3" s="353" t="s">
        <v>4</v>
      </c>
      <c r="C3" s="176" t="s">
        <v>150</v>
      </c>
      <c r="D3" s="176" t="s">
        <v>6</v>
      </c>
      <c r="E3" s="176" t="s">
        <v>151</v>
      </c>
      <c r="F3" s="281" t="s">
        <v>8</v>
      </c>
    </row>
    <row r="4" ht="32.1" customHeight="1" spans="1:6">
      <c r="A4" s="530" t="s">
        <v>9</v>
      </c>
      <c r="B4" s="531" t="s">
        <v>10</v>
      </c>
      <c r="C4" s="206">
        <f>SUM(C5:C19)</f>
        <v>126745</v>
      </c>
      <c r="D4" s="206">
        <f>SUM(D5:D19)</f>
        <v>156413</v>
      </c>
      <c r="E4" s="324"/>
      <c r="F4" s="285" t="str">
        <f t="shared" ref="F4:F37" si="0">IF(LEN(A4)=3,"是",IF(B4&lt;&gt;"",IF(SUM(C4:D4)&lt;&gt;0,"是","否"),"是"))</f>
        <v>是</v>
      </c>
    </row>
    <row r="5" ht="32.1" customHeight="1" spans="1:6">
      <c r="A5" s="365" t="s">
        <v>11</v>
      </c>
      <c r="B5" s="532" t="s">
        <v>12</v>
      </c>
      <c r="C5" s="224">
        <v>29476</v>
      </c>
      <c r="D5" s="369">
        <v>49914</v>
      </c>
      <c r="E5" s="359"/>
      <c r="F5" s="285" t="str">
        <f t="shared" si="0"/>
        <v>是</v>
      </c>
    </row>
    <row r="6" ht="32.1" customHeight="1" spans="1:6">
      <c r="A6" s="365" t="s">
        <v>13</v>
      </c>
      <c r="B6" s="532" t="s">
        <v>14</v>
      </c>
      <c r="C6" s="224">
        <v>2693</v>
      </c>
      <c r="D6" s="369">
        <v>4055</v>
      </c>
      <c r="E6" s="359"/>
      <c r="F6" s="285" t="str">
        <f t="shared" si="0"/>
        <v>是</v>
      </c>
    </row>
    <row r="7" ht="32.1" customHeight="1" spans="1:6">
      <c r="A7" s="365" t="s">
        <v>15</v>
      </c>
      <c r="B7" s="532" t="s">
        <v>16</v>
      </c>
      <c r="C7" s="224">
        <v>2518</v>
      </c>
      <c r="D7" s="369">
        <v>3095</v>
      </c>
      <c r="E7" s="359"/>
      <c r="F7" s="285" t="str">
        <f t="shared" si="0"/>
        <v>是</v>
      </c>
    </row>
    <row r="8" customFormat="1" ht="32.1" customHeight="1" spans="1:6">
      <c r="A8" s="533" t="s">
        <v>17</v>
      </c>
      <c r="B8" s="534" t="s">
        <v>18</v>
      </c>
      <c r="C8" s="224">
        <v>180</v>
      </c>
      <c r="D8" s="535">
        <v>839</v>
      </c>
      <c r="E8" s="385"/>
      <c r="F8" s="285" t="str">
        <f t="shared" si="0"/>
        <v>是</v>
      </c>
    </row>
    <row r="9" ht="32.1" customHeight="1" spans="1:6">
      <c r="A9" s="365" t="s">
        <v>19</v>
      </c>
      <c r="B9" s="532" t="s">
        <v>20</v>
      </c>
      <c r="C9" s="224">
        <v>18910</v>
      </c>
      <c r="D9" s="369">
        <v>21729</v>
      </c>
      <c r="E9" s="359"/>
      <c r="F9" s="285" t="str">
        <f t="shared" si="0"/>
        <v>是</v>
      </c>
    </row>
    <row r="10" customFormat="1" ht="32.1" customHeight="1" spans="1:6">
      <c r="A10" s="533" t="s">
        <v>21</v>
      </c>
      <c r="B10" s="534" t="s">
        <v>22</v>
      </c>
      <c r="C10" s="224">
        <v>7236</v>
      </c>
      <c r="D10" s="535">
        <v>12014</v>
      </c>
      <c r="E10" s="385"/>
      <c r="F10" s="285" t="str">
        <f t="shared" si="0"/>
        <v>是</v>
      </c>
    </row>
    <row r="11" customFormat="1" ht="32.1" customHeight="1" spans="1:6">
      <c r="A11" s="533" t="s">
        <v>23</v>
      </c>
      <c r="B11" s="534" t="s">
        <v>24</v>
      </c>
      <c r="C11" s="224">
        <v>1862</v>
      </c>
      <c r="D11" s="535">
        <v>2624</v>
      </c>
      <c r="E11" s="385"/>
      <c r="F11" s="285" t="str">
        <f t="shared" si="0"/>
        <v>是</v>
      </c>
    </row>
    <row r="12" customFormat="1" ht="32.1" customHeight="1" spans="1:6">
      <c r="A12" s="533" t="s">
        <v>25</v>
      </c>
      <c r="B12" s="534" t="s">
        <v>26</v>
      </c>
      <c r="C12" s="224">
        <v>5864</v>
      </c>
      <c r="D12" s="535">
        <v>6080</v>
      </c>
      <c r="E12" s="385"/>
      <c r="F12" s="285" t="str">
        <f t="shared" si="0"/>
        <v>是</v>
      </c>
    </row>
    <row r="13" customFormat="1" ht="32.1" customHeight="1" spans="1:6">
      <c r="A13" s="533" t="s">
        <v>27</v>
      </c>
      <c r="B13" s="534" t="s">
        <v>28</v>
      </c>
      <c r="C13" s="224">
        <v>16948</v>
      </c>
      <c r="D13" s="535">
        <v>17060</v>
      </c>
      <c r="E13" s="385"/>
      <c r="F13" s="285" t="str">
        <f t="shared" si="0"/>
        <v>是</v>
      </c>
    </row>
    <row r="14" customFormat="1" ht="32.1" customHeight="1" spans="1:6">
      <c r="A14" s="533" t="s">
        <v>29</v>
      </c>
      <c r="B14" s="534" t="s">
        <v>30</v>
      </c>
      <c r="C14" s="224">
        <v>5553</v>
      </c>
      <c r="D14" s="535">
        <v>5318</v>
      </c>
      <c r="E14" s="385"/>
      <c r="F14" s="285" t="str">
        <f t="shared" si="0"/>
        <v>是</v>
      </c>
    </row>
    <row r="15" ht="32.1" customHeight="1" spans="1:6">
      <c r="A15" s="365" t="s">
        <v>31</v>
      </c>
      <c r="B15" s="532" t="s">
        <v>32</v>
      </c>
      <c r="C15" s="224">
        <v>3955</v>
      </c>
      <c r="D15" s="369">
        <v>4800</v>
      </c>
      <c r="E15" s="359"/>
      <c r="F15" s="285" t="str">
        <f t="shared" si="0"/>
        <v>是</v>
      </c>
    </row>
    <row r="16" customFormat="1" ht="32.1" customHeight="1" spans="1:6">
      <c r="A16" s="533" t="s">
        <v>33</v>
      </c>
      <c r="B16" s="534" t="s">
        <v>34</v>
      </c>
      <c r="C16" s="224">
        <v>21274</v>
      </c>
      <c r="D16" s="535">
        <v>18700</v>
      </c>
      <c r="E16" s="385"/>
      <c r="F16" s="285" t="str">
        <f t="shared" si="0"/>
        <v>是</v>
      </c>
    </row>
    <row r="17" customFormat="1" ht="32.1" customHeight="1" spans="1:6">
      <c r="A17" s="533" t="s">
        <v>35</v>
      </c>
      <c r="B17" s="534" t="s">
        <v>36</v>
      </c>
      <c r="C17" s="224">
        <v>10155</v>
      </c>
      <c r="D17" s="535">
        <v>10000</v>
      </c>
      <c r="E17" s="385"/>
      <c r="F17" s="285" t="str">
        <f t="shared" si="0"/>
        <v>是</v>
      </c>
    </row>
    <row r="18" customFormat="1" ht="32.1" customHeight="1" spans="1:6">
      <c r="A18" s="533" t="s">
        <v>37</v>
      </c>
      <c r="B18" s="534" t="s">
        <v>38</v>
      </c>
      <c r="C18" s="224">
        <v>119</v>
      </c>
      <c r="D18" s="535">
        <v>170</v>
      </c>
      <c r="E18" s="385"/>
      <c r="F18" s="285" t="str">
        <f t="shared" si="0"/>
        <v>是</v>
      </c>
    </row>
    <row r="19" customFormat="1" ht="32.1" customHeight="1" spans="1:6">
      <c r="A19" s="599" t="s">
        <v>152</v>
      </c>
      <c r="B19" s="534" t="s">
        <v>40</v>
      </c>
      <c r="C19" s="224">
        <v>2</v>
      </c>
      <c r="D19" s="535">
        <v>15</v>
      </c>
      <c r="E19" s="385"/>
      <c r="F19" s="285" t="str">
        <f t="shared" si="0"/>
        <v>是</v>
      </c>
    </row>
    <row r="20" ht="32.1" customHeight="1" spans="1:6">
      <c r="A20" s="361" t="s">
        <v>41</v>
      </c>
      <c r="B20" s="531" t="s">
        <v>42</v>
      </c>
      <c r="C20" s="459">
        <f>SUM(C21:C28)</f>
        <v>77683</v>
      </c>
      <c r="D20" s="459">
        <v>104275</v>
      </c>
      <c r="E20" s="357"/>
      <c r="F20" s="285" t="str">
        <f t="shared" si="0"/>
        <v>是</v>
      </c>
    </row>
    <row r="21" ht="32.1" customHeight="1" spans="1:6">
      <c r="A21" s="537" t="s">
        <v>43</v>
      </c>
      <c r="B21" s="532" t="s">
        <v>44</v>
      </c>
      <c r="C21" s="369">
        <v>8427</v>
      </c>
      <c r="D21" s="369">
        <v>8926</v>
      </c>
      <c r="E21" s="359"/>
      <c r="F21" s="285" t="str">
        <f t="shared" si="0"/>
        <v>是</v>
      </c>
    </row>
    <row r="22" ht="32.1" customHeight="1" spans="1:6">
      <c r="A22" s="365" t="s">
        <v>45</v>
      </c>
      <c r="B22" s="538" t="s">
        <v>46</v>
      </c>
      <c r="C22" s="369">
        <v>5261</v>
      </c>
      <c r="D22" s="369">
        <v>2941</v>
      </c>
      <c r="E22" s="359"/>
      <c r="F22" s="285" t="str">
        <f t="shared" si="0"/>
        <v>是</v>
      </c>
    </row>
    <row r="23" ht="32.1" customHeight="1" spans="1:6">
      <c r="A23" s="365" t="s">
        <v>47</v>
      </c>
      <c r="B23" s="532" t="s">
        <v>48</v>
      </c>
      <c r="C23" s="369">
        <v>6977</v>
      </c>
      <c r="D23" s="369">
        <v>2687</v>
      </c>
      <c r="E23" s="359"/>
      <c r="F23" s="285" t="str">
        <f t="shared" si="0"/>
        <v>是</v>
      </c>
    </row>
    <row r="24" ht="32.1" customHeight="1" spans="1:6">
      <c r="A24" s="365" t="s">
        <v>49</v>
      </c>
      <c r="B24" s="532" t="s">
        <v>50</v>
      </c>
      <c r="C24" s="369"/>
      <c r="D24" s="369">
        <v>2</v>
      </c>
      <c r="E24" s="359"/>
      <c r="F24" s="285" t="str">
        <f t="shared" si="0"/>
        <v>是</v>
      </c>
    </row>
    <row r="25" ht="32.1" customHeight="1" spans="1:6">
      <c r="A25" s="365" t="s">
        <v>51</v>
      </c>
      <c r="B25" s="532" t="s">
        <v>52</v>
      </c>
      <c r="C25" s="369">
        <v>26445</v>
      </c>
      <c r="D25" s="369">
        <v>49930</v>
      </c>
      <c r="E25" s="359"/>
      <c r="F25" s="285" t="str">
        <f t="shared" si="0"/>
        <v>是</v>
      </c>
    </row>
    <row r="26" customFormat="1" ht="32.1" customHeight="1" spans="1:6">
      <c r="A26" s="533" t="s">
        <v>53</v>
      </c>
      <c r="B26" s="534" t="s">
        <v>54</v>
      </c>
      <c r="C26" s="369">
        <v>222</v>
      </c>
      <c r="D26" s="535">
        <v>4</v>
      </c>
      <c r="E26" s="385"/>
      <c r="F26" s="285" t="str">
        <f t="shared" si="0"/>
        <v>是</v>
      </c>
    </row>
    <row r="27" ht="32.1" customHeight="1" spans="1:6">
      <c r="A27" s="365" t="s">
        <v>55</v>
      </c>
      <c r="B27" s="532" t="s">
        <v>56</v>
      </c>
      <c r="C27" s="369">
        <v>24151</v>
      </c>
      <c r="D27" s="369">
        <v>37305</v>
      </c>
      <c r="E27" s="359"/>
      <c r="F27" s="285" t="str">
        <f t="shared" si="0"/>
        <v>是</v>
      </c>
    </row>
    <row r="28" ht="32.1" customHeight="1" spans="1:6">
      <c r="A28" s="365" t="s">
        <v>57</v>
      </c>
      <c r="B28" s="532" t="s">
        <v>58</v>
      </c>
      <c r="C28" s="369">
        <v>6200</v>
      </c>
      <c r="D28" s="369">
        <v>2480</v>
      </c>
      <c r="E28" s="359"/>
      <c r="F28" s="285" t="str">
        <f t="shared" si="0"/>
        <v>是</v>
      </c>
    </row>
    <row r="29" ht="32.1" customHeight="1" spans="1:6">
      <c r="A29" s="365"/>
      <c r="B29" s="532"/>
      <c r="C29" s="224"/>
      <c r="D29" s="369"/>
      <c r="E29" s="359"/>
      <c r="F29" s="285" t="str">
        <f t="shared" si="0"/>
        <v>是</v>
      </c>
    </row>
    <row r="30" s="349" customFormat="1" ht="32.1" customHeight="1" spans="1:6">
      <c r="A30" s="539"/>
      <c r="B30" s="540" t="s">
        <v>153</v>
      </c>
      <c r="C30" s="206">
        <f>C4+C20</f>
        <v>204428</v>
      </c>
      <c r="D30" s="206">
        <f>D4+D20</f>
        <v>260688</v>
      </c>
      <c r="E30" s="357"/>
      <c r="F30" s="285" t="str">
        <f t="shared" si="0"/>
        <v>是</v>
      </c>
    </row>
    <row r="31" ht="32.1" customHeight="1" spans="1:6">
      <c r="A31" s="361">
        <v>105</v>
      </c>
      <c r="B31" s="194" t="s">
        <v>60</v>
      </c>
      <c r="C31" s="224"/>
      <c r="D31" s="459"/>
      <c r="E31" s="392"/>
      <c r="F31" s="285" t="str">
        <f t="shared" si="0"/>
        <v>是</v>
      </c>
    </row>
    <row r="32" ht="32.1" customHeight="1" spans="1:6">
      <c r="A32" s="541">
        <v>110</v>
      </c>
      <c r="B32" s="542" t="s">
        <v>61</v>
      </c>
      <c r="C32" s="206">
        <v>411172</v>
      </c>
      <c r="D32" s="459">
        <v>314295</v>
      </c>
      <c r="E32" s="392"/>
      <c r="F32" s="285" t="str">
        <f t="shared" si="0"/>
        <v>是</v>
      </c>
    </row>
    <row r="33" ht="32.1" customHeight="1" spans="1:6">
      <c r="A33" s="395">
        <v>11001</v>
      </c>
      <c r="B33" s="333" t="s">
        <v>62</v>
      </c>
      <c r="C33" s="224">
        <v>18669</v>
      </c>
      <c r="D33" s="369">
        <v>18669</v>
      </c>
      <c r="E33" s="397"/>
      <c r="F33" s="285" t="str">
        <f t="shared" si="0"/>
        <v>是</v>
      </c>
    </row>
    <row r="34" ht="32.1" customHeight="1" spans="1:7">
      <c r="A34" s="395"/>
      <c r="B34" s="333" t="s">
        <v>63</v>
      </c>
      <c r="C34" s="224">
        <v>234354</v>
      </c>
      <c r="D34" s="369">
        <v>238494</v>
      </c>
      <c r="E34" s="397"/>
      <c r="F34" s="285" t="str">
        <f t="shared" si="0"/>
        <v>是</v>
      </c>
      <c r="G34" s="543"/>
    </row>
    <row r="35" ht="32.1" customHeight="1" spans="1:6">
      <c r="A35" s="395">
        <v>11006</v>
      </c>
      <c r="B35" s="333" t="s">
        <v>154</v>
      </c>
      <c r="C35" s="224">
        <v>14057</v>
      </c>
      <c r="D35" s="369">
        <v>18117</v>
      </c>
      <c r="E35" s="397"/>
      <c r="F35" s="285" t="str">
        <f t="shared" si="0"/>
        <v>是</v>
      </c>
    </row>
    <row r="36" ht="32.1" customHeight="1" spans="1:6">
      <c r="A36" s="395">
        <v>11008</v>
      </c>
      <c r="B36" s="333" t="s">
        <v>64</v>
      </c>
      <c r="C36" s="224">
        <v>4751</v>
      </c>
      <c r="D36" s="369">
        <v>2625</v>
      </c>
      <c r="E36" s="397"/>
      <c r="F36" s="285" t="str">
        <f t="shared" si="0"/>
        <v>是</v>
      </c>
    </row>
    <row r="37" ht="32.1" customHeight="1" spans="1:6">
      <c r="A37" s="395">
        <v>11009</v>
      </c>
      <c r="B37" s="333" t="s">
        <v>65</v>
      </c>
      <c r="C37" s="224">
        <v>93583</v>
      </c>
      <c r="D37" s="369">
        <v>9289</v>
      </c>
      <c r="E37" s="397"/>
      <c r="F37" s="285" t="str">
        <f t="shared" si="0"/>
        <v>是</v>
      </c>
    </row>
    <row r="38" customFormat="1" ht="32.1" customHeight="1" spans="1:7">
      <c r="A38" s="556">
        <v>10011</v>
      </c>
      <c r="B38" s="545" t="s">
        <v>66</v>
      </c>
      <c r="C38" s="388">
        <v>28434</v>
      </c>
      <c r="D38" s="388">
        <v>27101</v>
      </c>
      <c r="E38" s="397"/>
      <c r="F38" s="547"/>
      <c r="G38" s="171"/>
    </row>
    <row r="39" s="525" customFormat="1" ht="17.5" hidden="1" spans="1:6">
      <c r="A39" s="548">
        <v>11013</v>
      </c>
      <c r="B39" s="549" t="s">
        <v>67</v>
      </c>
      <c r="C39" s="550">
        <v>0</v>
      </c>
      <c r="D39" s="535"/>
      <c r="E39" s="551"/>
      <c r="F39" s="285" t="str">
        <f>IF(LEN(A39)=3,"是",IF(B39&lt;&gt;"",IF(SUM(C39:D39)&lt;&gt;0,"是","否"),"是"))</f>
        <v>否</v>
      </c>
    </row>
    <row r="40" s="526" customFormat="1" ht="32.1" customHeight="1" spans="1:6">
      <c r="A40" s="395">
        <v>11015</v>
      </c>
      <c r="B40" s="339" t="s">
        <v>68</v>
      </c>
      <c r="C40" s="224">
        <v>17324</v>
      </c>
      <c r="D40" s="369"/>
      <c r="E40" s="552"/>
      <c r="F40" s="285" t="str">
        <f>IF(LEN(A40)=3,"是",IF(B40&lt;&gt;"",IF(SUM(C40:D40)&lt;&gt;0,"是","否"),"是"))</f>
        <v>是</v>
      </c>
    </row>
    <row r="41" ht="32.1" customHeight="1" spans="1:6">
      <c r="A41" s="553"/>
      <c r="B41" s="554" t="s">
        <v>69</v>
      </c>
      <c r="C41" s="206">
        <f>C30+C32</f>
        <v>615600</v>
      </c>
      <c r="D41" s="459">
        <v>574983</v>
      </c>
      <c r="E41" s="392"/>
      <c r="F41" s="285" t="str">
        <f>IF(LEN(A41)=3,"是",IF(B41&lt;&gt;"",IF(SUM(C41:D41)&lt;&gt;0,"是","否"),"是"))</f>
        <v>是</v>
      </c>
    </row>
    <row r="42" spans="4:4">
      <c r="D42" s="555"/>
    </row>
    <row r="43" spans="4:4">
      <c r="D43" s="555"/>
    </row>
    <row r="44" spans="4:4">
      <c r="D44" s="555"/>
    </row>
    <row r="45" spans="4:4">
      <c r="D45" s="555"/>
    </row>
  </sheetData>
  <autoFilter ref="A3:F41">
    <filterColumn colId="5">
      <customFilters>
        <customFilter operator="equal" val="是"/>
      </customFilters>
    </filterColumn>
    <extLst/>
  </autoFilter>
  <mergeCells count="1">
    <mergeCell ref="B1:E1"/>
  </mergeCells>
  <conditionalFormatting sqref="E2">
    <cfRule type="cellIs" dxfId="0" priority="40" stopIfTrue="1" operator="lessThanOrEqual">
      <formula>-1</formula>
    </cfRule>
  </conditionalFormatting>
  <conditionalFormatting sqref="A31:B31">
    <cfRule type="expression" dxfId="1" priority="46" stopIfTrue="1">
      <formula>"len($A:$A)=3"</formula>
    </cfRule>
  </conditionalFormatting>
  <conditionalFormatting sqref="C31">
    <cfRule type="expression" dxfId="1" priority="8" stopIfTrue="1">
      <formula>"len($A:$A)=3"</formula>
    </cfRule>
    <cfRule type="expression" dxfId="1" priority="9" stopIfTrue="1">
      <formula>"len($A:$A)=3"</formula>
    </cfRule>
  </conditionalFormatting>
  <conditionalFormatting sqref="A38:B38">
    <cfRule type="expression" dxfId="1" priority="3" stopIfTrue="1">
      <formula>"len($A:$A)=3"</formula>
    </cfRule>
  </conditionalFormatting>
  <conditionalFormatting sqref="C38">
    <cfRule type="expression" dxfId="1" priority="5" stopIfTrue="1">
      <formula>"len($A:$A)=3"</formula>
    </cfRule>
  </conditionalFormatting>
  <conditionalFormatting sqref="D38">
    <cfRule type="expression" dxfId="1" priority="4" stopIfTrue="1">
      <formula>"len($A:$A)=3"</formula>
    </cfRule>
  </conditionalFormatting>
  <conditionalFormatting sqref="F38">
    <cfRule type="cellIs" dxfId="2" priority="6" stopIfTrue="1" operator="lessThan">
      <formula>0</formula>
    </cfRule>
    <cfRule type="cellIs" dxfId="2" priority="7" stopIfTrue="1" operator="lessThan">
      <formula>0</formula>
    </cfRule>
  </conditionalFormatting>
  <conditionalFormatting sqref="B7:B8">
    <cfRule type="expression" dxfId="1" priority="38" stopIfTrue="1">
      <formula>"len($A:$A)=3"</formula>
    </cfRule>
  </conditionalFormatting>
  <conditionalFormatting sqref="B39:B40">
    <cfRule type="expression" dxfId="1" priority="14" stopIfTrue="1">
      <formula>"len($A:$A)=3"</formula>
    </cfRule>
    <cfRule type="expression" dxfId="1" priority="15" stopIfTrue="1">
      <formula>"len($A:$A)=3"</formula>
    </cfRule>
  </conditionalFormatting>
  <conditionalFormatting sqref="C7:C19">
    <cfRule type="expression" dxfId="1" priority="1" stopIfTrue="1">
      <formula>"len($A:$A)=3"</formula>
    </cfRule>
    <cfRule type="expression" dxfId="1" priority="2" stopIfTrue="1">
      <formula>"len($A:$A)=3"</formula>
    </cfRule>
  </conditionalFormatting>
  <conditionalFormatting sqref="C33:C34">
    <cfRule type="expression" dxfId="1" priority="44" stopIfTrue="1">
      <formula>"len($A:$A)=3"</formula>
    </cfRule>
  </conditionalFormatting>
  <conditionalFormatting sqref="D4 A4:B28 C4:C6">
    <cfRule type="expression" dxfId="1" priority="36" stopIfTrue="1">
      <formula>"len($A:$A)=3"</formula>
    </cfRule>
  </conditionalFormatting>
  <conditionalFormatting sqref="B4:C6 D4">
    <cfRule type="expression" dxfId="1" priority="39" stopIfTrue="1">
      <formula>"len($A:$A)=3"</formula>
    </cfRule>
  </conditionalFormatting>
  <conditionalFormatting sqref="F4:F37 F39:F59">
    <cfRule type="cellIs" dxfId="2" priority="30" stopIfTrue="1" operator="lessThan">
      <formula>0</formula>
    </cfRule>
  </conditionalFormatting>
  <conditionalFormatting sqref="A29:C29 C40 D41:D45 B41:C59">
    <cfRule type="expression" dxfId="1" priority="47" stopIfTrue="1">
      <formula>"len($A:$A)=3"</formula>
    </cfRule>
  </conditionalFormatting>
  <conditionalFormatting sqref="B29:C29 B31 C32:C34 D32 C39:C40">
    <cfRule type="expression" dxfId="1" priority="59" stopIfTrue="1">
      <formula>"len($A:$A)=3"</formula>
    </cfRule>
  </conditionalFormatting>
  <conditionalFormatting sqref="A32:B32 A35:C35">
    <cfRule type="expression" dxfId="1" priority="19" stopIfTrue="1">
      <formula>"len($A:$A)=3"</formula>
    </cfRule>
  </conditionalFormatting>
  <conditionalFormatting sqref="B32:B34 B40">
    <cfRule type="expression" dxfId="1" priority="20" stopIfTrue="1">
      <formula>"len($A:$A)=3"</formula>
    </cfRule>
  </conditionalFormatting>
  <conditionalFormatting sqref="C32:C34 D32">
    <cfRule type="expression" dxfId="1" priority="45" stopIfTrue="1">
      <formula>"len($A:$A)=3"</formula>
    </cfRule>
  </conditionalFormatting>
  <conditionalFormatting sqref="A33:B34">
    <cfRule type="expression" dxfId="1" priority="18" stopIfTrue="1">
      <formula>"len($A:$A)=3"</formula>
    </cfRule>
  </conditionalFormatting>
  <conditionalFormatting sqref="A36:B37 A39:B45">
    <cfRule type="expression" dxfId="1" priority="16" stopIfTrue="1">
      <formula>"len($A:$A)=3"</formula>
    </cfRule>
  </conditionalFormatting>
  <conditionalFormatting sqref="C36:C37 C39:C40">
    <cfRule type="expression" dxfId="1" priority="42" stopIfTrue="1">
      <formula>"len($A:$A)=3"</formula>
    </cfRule>
  </conditionalFormatting>
  <conditionalFormatting sqref="A39:B40">
    <cfRule type="expression" dxfId="1" priority="1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42"/>
  <sheetViews>
    <sheetView showGridLines="0" showZeros="0" view="pageBreakPreview" zoomScaleNormal="100" workbookViewId="0">
      <pane ySplit="3" topLeftCell="A40" activePane="bottomLeft" state="frozen"/>
      <selection/>
      <selection pane="bottomLeft" activeCell="M6" sqref="M6"/>
    </sheetView>
  </sheetViews>
  <sheetFormatPr defaultColWidth="9" defaultRowHeight="15" outlineLevelCol="4"/>
  <cols>
    <col min="1" max="1" width="46.1272727272727" style="120" customWidth="1"/>
    <col min="2" max="4" width="20.6272727272727" style="120" customWidth="1"/>
    <col min="5" max="5" width="5" style="120" customWidth="1"/>
    <col min="6" max="16384" width="9" style="120"/>
  </cols>
  <sheetData>
    <row r="1" ht="45" customHeight="1" spans="1:4">
      <c r="A1" s="121" t="s">
        <v>3184</v>
      </c>
      <c r="B1" s="121"/>
      <c r="C1" s="121"/>
      <c r="D1" s="121"/>
    </row>
    <row r="2" ht="20.1" customHeight="1" spans="1:4">
      <c r="A2" s="122"/>
      <c r="B2" s="123"/>
      <c r="C2" s="124"/>
      <c r="D2" s="125" t="s">
        <v>2</v>
      </c>
    </row>
    <row r="3" ht="45" customHeight="1" spans="1:5">
      <c r="A3" s="126" t="s">
        <v>3152</v>
      </c>
      <c r="B3" s="93" t="s">
        <v>5</v>
      </c>
      <c r="C3" s="93" t="s">
        <v>6</v>
      </c>
      <c r="D3" s="93" t="s">
        <v>7</v>
      </c>
      <c r="E3" s="94" t="s">
        <v>8</v>
      </c>
    </row>
    <row r="4" ht="36" customHeight="1" spans="1:5">
      <c r="A4" s="127" t="s">
        <v>3153</v>
      </c>
      <c r="B4" s="96">
        <v>78163</v>
      </c>
      <c r="C4" s="97">
        <v>84886</v>
      </c>
      <c r="D4" s="98">
        <v>0.086</v>
      </c>
      <c r="E4" s="94" t="str">
        <f t="shared" ref="E4:E38" si="0">IF(A4&lt;&gt;"",IF(SUM(B4:C4)&lt;&gt;0,"是","否"),"是")</f>
        <v>是</v>
      </c>
    </row>
    <row r="5" ht="36" customHeight="1" spans="1:5">
      <c r="A5" s="128" t="s">
        <v>3154</v>
      </c>
      <c r="B5" s="100">
        <v>46301</v>
      </c>
      <c r="C5" s="106">
        <v>50803</v>
      </c>
      <c r="D5" s="102">
        <v>0.097</v>
      </c>
      <c r="E5" s="94" t="str">
        <f t="shared" si="0"/>
        <v>是</v>
      </c>
    </row>
    <row r="6" ht="36" customHeight="1" spans="1:5">
      <c r="A6" s="128" t="s">
        <v>3155</v>
      </c>
      <c r="B6" s="100">
        <v>87</v>
      </c>
      <c r="C6" s="106">
        <v>56</v>
      </c>
      <c r="D6" s="102">
        <v>-0.356</v>
      </c>
      <c r="E6" s="94" t="str">
        <f t="shared" si="0"/>
        <v>是</v>
      </c>
    </row>
    <row r="7" s="119" customFormat="1" ht="36" customHeight="1" spans="1:5">
      <c r="A7" s="128" t="s">
        <v>3156</v>
      </c>
      <c r="B7" s="100"/>
      <c r="C7" s="106"/>
      <c r="D7" s="102"/>
      <c r="E7" s="94" t="str">
        <f t="shared" si="0"/>
        <v>否</v>
      </c>
    </row>
    <row r="8" s="119" customFormat="1" ht="36" customHeight="1" spans="1:5">
      <c r="A8" s="129" t="s">
        <v>3157</v>
      </c>
      <c r="B8" s="103">
        <v>19426</v>
      </c>
      <c r="C8" s="104">
        <v>31361</v>
      </c>
      <c r="D8" s="105">
        <v>0.614</v>
      </c>
      <c r="E8" s="94" t="str">
        <f t="shared" si="0"/>
        <v>是</v>
      </c>
    </row>
    <row r="9" s="119" customFormat="1" ht="36" customHeight="1" spans="1:5">
      <c r="A9" s="128" t="s">
        <v>3154</v>
      </c>
      <c r="B9" s="100">
        <v>15955</v>
      </c>
      <c r="C9" s="106">
        <v>26957</v>
      </c>
      <c r="D9" s="102">
        <v>0.69</v>
      </c>
      <c r="E9" s="94" t="str">
        <f t="shared" si="0"/>
        <v>是</v>
      </c>
    </row>
    <row r="10" s="119" customFormat="1" ht="36" customHeight="1" spans="1:5">
      <c r="A10" s="128" t="s">
        <v>3155</v>
      </c>
      <c r="B10" s="100">
        <v>153</v>
      </c>
      <c r="C10" s="106">
        <v>1305</v>
      </c>
      <c r="D10" s="102">
        <v>7.529</v>
      </c>
      <c r="E10" s="94" t="str">
        <f t="shared" si="0"/>
        <v>是</v>
      </c>
    </row>
    <row r="11" s="119" customFormat="1" ht="36" customHeight="1" spans="1:5">
      <c r="A11" s="128" t="s">
        <v>3156</v>
      </c>
      <c r="B11" s="100">
        <v>2674</v>
      </c>
      <c r="C11" s="106">
        <v>2674</v>
      </c>
      <c r="D11" s="102"/>
      <c r="E11" s="94" t="str">
        <f t="shared" si="0"/>
        <v>是</v>
      </c>
    </row>
    <row r="12" s="119" customFormat="1" ht="36" customHeight="1" spans="1:5">
      <c r="A12" s="127" t="s">
        <v>3158</v>
      </c>
      <c r="B12" s="103">
        <v>2597</v>
      </c>
      <c r="C12" s="104">
        <v>2498</v>
      </c>
      <c r="D12" s="105">
        <v>-0.038</v>
      </c>
      <c r="E12" s="94" t="str">
        <f t="shared" si="0"/>
        <v>是</v>
      </c>
    </row>
    <row r="13" ht="36" customHeight="1" spans="1:5">
      <c r="A13" s="128" t="s">
        <v>3154</v>
      </c>
      <c r="B13" s="100">
        <v>1887</v>
      </c>
      <c r="C13" s="106">
        <v>1990</v>
      </c>
      <c r="D13" s="102">
        <v>0.055</v>
      </c>
      <c r="E13" s="94" t="str">
        <f t="shared" si="0"/>
        <v>是</v>
      </c>
    </row>
    <row r="14" ht="36" customHeight="1" spans="1:5">
      <c r="A14" s="128" t="s">
        <v>3155</v>
      </c>
      <c r="B14" s="100">
        <v>5</v>
      </c>
      <c r="C14" s="106">
        <v>6</v>
      </c>
      <c r="D14" s="102">
        <v>0.2</v>
      </c>
      <c r="E14" s="94" t="str">
        <f t="shared" si="0"/>
        <v>是</v>
      </c>
    </row>
    <row r="15" ht="36" customHeight="1" spans="1:5">
      <c r="A15" s="128" t="s">
        <v>3156</v>
      </c>
      <c r="B15" s="100"/>
      <c r="C15" s="106"/>
      <c r="D15" s="102"/>
      <c r="E15" s="94" t="str">
        <f t="shared" si="0"/>
        <v>否</v>
      </c>
    </row>
    <row r="16" ht="36" customHeight="1" spans="1:5">
      <c r="A16" s="127" t="s">
        <v>3159</v>
      </c>
      <c r="B16" s="103"/>
      <c r="C16" s="104"/>
      <c r="D16" s="105"/>
      <c r="E16" s="94" t="str">
        <f t="shared" si="0"/>
        <v>否</v>
      </c>
    </row>
    <row r="17" ht="36" customHeight="1" spans="1:5">
      <c r="A17" s="128" t="s">
        <v>3154</v>
      </c>
      <c r="B17" s="100"/>
      <c r="C17" s="106"/>
      <c r="D17" s="102"/>
      <c r="E17" s="94" t="str">
        <f t="shared" si="0"/>
        <v>否</v>
      </c>
    </row>
    <row r="18" ht="36" customHeight="1" spans="1:5">
      <c r="A18" s="128" t="s">
        <v>3155</v>
      </c>
      <c r="B18" s="100"/>
      <c r="C18" s="106"/>
      <c r="D18" s="102"/>
      <c r="E18" s="94" t="str">
        <f t="shared" si="0"/>
        <v>否</v>
      </c>
    </row>
    <row r="19" ht="36" customHeight="1" spans="1:5">
      <c r="A19" s="128" t="s">
        <v>3156</v>
      </c>
      <c r="B19" s="100"/>
      <c r="C19" s="130"/>
      <c r="D19" s="102"/>
      <c r="E19" s="94" t="str">
        <f t="shared" si="0"/>
        <v>否</v>
      </c>
    </row>
    <row r="20" ht="36" customHeight="1" spans="1:5">
      <c r="A20" s="127" t="s">
        <v>3160</v>
      </c>
      <c r="B20" s="103">
        <v>2624</v>
      </c>
      <c r="C20" s="104">
        <v>3085</v>
      </c>
      <c r="D20" s="105">
        <v>0.176</v>
      </c>
      <c r="E20" s="94" t="str">
        <f t="shared" si="0"/>
        <v>是</v>
      </c>
    </row>
    <row r="21" ht="36" customHeight="1" spans="1:5">
      <c r="A21" s="128" t="s">
        <v>3154</v>
      </c>
      <c r="B21" s="100">
        <v>1733</v>
      </c>
      <c r="C21" s="106">
        <v>1839</v>
      </c>
      <c r="D21" s="102">
        <v>0.061</v>
      </c>
      <c r="E21" s="94" t="str">
        <f t="shared" si="0"/>
        <v>是</v>
      </c>
    </row>
    <row r="22" ht="36" customHeight="1" spans="1:5">
      <c r="A22" s="128" t="s">
        <v>3155</v>
      </c>
      <c r="B22" s="100">
        <v>1</v>
      </c>
      <c r="C22" s="106">
        <v>2</v>
      </c>
      <c r="D22" s="102">
        <v>1</v>
      </c>
      <c r="E22" s="94" t="str">
        <f t="shared" si="0"/>
        <v>是</v>
      </c>
    </row>
    <row r="23" ht="36" customHeight="1" spans="1:5">
      <c r="A23" s="128" t="s">
        <v>3156</v>
      </c>
      <c r="B23" s="100"/>
      <c r="C23" s="106"/>
      <c r="D23" s="102"/>
      <c r="E23" s="94" t="str">
        <f t="shared" si="0"/>
        <v>否</v>
      </c>
    </row>
    <row r="24" ht="36" customHeight="1" spans="1:5">
      <c r="A24" s="127" t="s">
        <v>3161</v>
      </c>
      <c r="B24" s="103">
        <v>18672</v>
      </c>
      <c r="C24" s="104">
        <v>19662</v>
      </c>
      <c r="D24" s="105">
        <v>0.053</v>
      </c>
      <c r="E24" s="94" t="str">
        <f t="shared" si="0"/>
        <v>是</v>
      </c>
    </row>
    <row r="25" ht="36" customHeight="1" spans="1:5">
      <c r="A25" s="128" t="s">
        <v>3154</v>
      </c>
      <c r="B25" s="100">
        <v>7191</v>
      </c>
      <c r="C25" s="104">
        <v>7242</v>
      </c>
      <c r="D25" s="105">
        <v>0.007</v>
      </c>
      <c r="E25" s="94" t="str">
        <f t="shared" si="0"/>
        <v>是</v>
      </c>
    </row>
    <row r="26" ht="36" customHeight="1" spans="1:5">
      <c r="A26" s="128" t="s">
        <v>3155</v>
      </c>
      <c r="B26" s="100">
        <v>1492</v>
      </c>
      <c r="C26" s="104">
        <v>224</v>
      </c>
      <c r="D26" s="105">
        <v>-0.85</v>
      </c>
      <c r="E26" s="94" t="str">
        <f t="shared" si="0"/>
        <v>是</v>
      </c>
    </row>
    <row r="27" ht="36" customHeight="1" spans="1:5">
      <c r="A27" s="128" t="s">
        <v>3156</v>
      </c>
      <c r="B27" s="100">
        <v>8566</v>
      </c>
      <c r="C27" s="104">
        <v>9859</v>
      </c>
      <c r="D27" s="105">
        <v>0.151</v>
      </c>
      <c r="E27" s="94" t="str">
        <f t="shared" si="0"/>
        <v>是</v>
      </c>
    </row>
    <row r="28" ht="36" customHeight="1" spans="1:5">
      <c r="A28" s="127" t="s">
        <v>3162</v>
      </c>
      <c r="B28" s="103"/>
      <c r="C28" s="104"/>
      <c r="D28" s="105"/>
      <c r="E28" s="94" t="str">
        <f t="shared" si="0"/>
        <v>否</v>
      </c>
    </row>
    <row r="29" ht="36" customHeight="1" spans="1:5">
      <c r="A29" s="128" t="s">
        <v>3154</v>
      </c>
      <c r="B29" s="100"/>
      <c r="C29" s="106"/>
      <c r="D29" s="131"/>
      <c r="E29" s="94" t="str">
        <f t="shared" si="0"/>
        <v>否</v>
      </c>
    </row>
    <row r="30" ht="36" customHeight="1" spans="1:5">
      <c r="A30" s="128" t="s">
        <v>3155</v>
      </c>
      <c r="B30" s="100"/>
      <c r="C30" s="106"/>
      <c r="D30" s="131"/>
      <c r="E30" s="94" t="str">
        <f t="shared" si="0"/>
        <v>否</v>
      </c>
    </row>
    <row r="31" ht="36" customHeight="1" spans="1:5">
      <c r="A31" s="128" t="s">
        <v>3156</v>
      </c>
      <c r="B31" s="100"/>
      <c r="C31" s="106"/>
      <c r="D31" s="131"/>
      <c r="E31" s="94" t="str">
        <f t="shared" si="0"/>
        <v>否</v>
      </c>
    </row>
    <row r="32" ht="36" customHeight="1" spans="1:5">
      <c r="A32" s="114" t="s">
        <v>3163</v>
      </c>
      <c r="B32" s="103">
        <v>90153</v>
      </c>
      <c r="C32" s="104">
        <v>107683</v>
      </c>
      <c r="D32" s="105">
        <v>0.194</v>
      </c>
      <c r="E32" s="94" t="str">
        <f t="shared" si="0"/>
        <v>是</v>
      </c>
    </row>
    <row r="33" ht="36" customHeight="1" spans="1:5">
      <c r="A33" s="128" t="s">
        <v>3164</v>
      </c>
      <c r="B33" s="100">
        <v>73067</v>
      </c>
      <c r="C33" s="106">
        <v>88831</v>
      </c>
      <c r="D33" s="131">
        <v>0.216</v>
      </c>
      <c r="E33" s="94" t="str">
        <f t="shared" si="0"/>
        <v>是</v>
      </c>
    </row>
    <row r="34" ht="36" customHeight="1" spans="1:5">
      <c r="A34" s="128" t="s">
        <v>3165</v>
      </c>
      <c r="B34" s="100">
        <v>1738</v>
      </c>
      <c r="C34" s="106">
        <v>1593</v>
      </c>
      <c r="D34" s="131">
        <v>-0.083</v>
      </c>
      <c r="E34" s="94" t="str">
        <f t="shared" si="0"/>
        <v>是</v>
      </c>
    </row>
    <row r="35" ht="36" customHeight="1" spans="1:5">
      <c r="A35" s="128" t="s">
        <v>3166</v>
      </c>
      <c r="B35" s="100">
        <v>11240</v>
      </c>
      <c r="C35" s="106">
        <v>12533</v>
      </c>
      <c r="D35" s="131">
        <v>0.115</v>
      </c>
      <c r="E35" s="94" t="str">
        <f t="shared" si="0"/>
        <v>是</v>
      </c>
    </row>
    <row r="36" ht="36" customHeight="1" spans="1:5">
      <c r="A36" s="117" t="s">
        <v>3167</v>
      </c>
      <c r="B36" s="103">
        <v>31329</v>
      </c>
      <c r="C36" s="104">
        <v>33809</v>
      </c>
      <c r="D36" s="105">
        <v>0.079</v>
      </c>
      <c r="E36" s="94" t="str">
        <f t="shared" si="0"/>
        <v>是</v>
      </c>
    </row>
    <row r="37" ht="36" customHeight="1" spans="1:5">
      <c r="A37" s="117" t="s">
        <v>3045</v>
      </c>
      <c r="B37" s="103"/>
      <c r="C37" s="104"/>
      <c r="D37" s="105"/>
      <c r="E37" s="94" t="str">
        <f t="shared" si="0"/>
        <v>否</v>
      </c>
    </row>
    <row r="38" ht="36" customHeight="1" spans="1:5">
      <c r="A38" s="114" t="s">
        <v>3168</v>
      </c>
      <c r="B38" s="103">
        <v>121482</v>
      </c>
      <c r="C38" s="104">
        <v>141492</v>
      </c>
      <c r="D38" s="105">
        <v>0.165</v>
      </c>
      <c r="E38" s="94" t="str">
        <f t="shared" si="0"/>
        <v>是</v>
      </c>
    </row>
    <row r="39" spans="2:3">
      <c r="B39" s="132"/>
      <c r="C39" s="132"/>
    </row>
    <row r="40" spans="2:3">
      <c r="B40" s="132"/>
      <c r="C40" s="132"/>
    </row>
    <row r="41" spans="2:3">
      <c r="B41" s="132"/>
      <c r="C41" s="132"/>
    </row>
    <row r="42" spans="2:3">
      <c r="B42" s="132"/>
      <c r="C42" s="132"/>
    </row>
  </sheetData>
  <autoFilter ref="A3:E38">
    <filterColumn colId="4">
      <customFilters>
        <customFilter operator="equal" val="是"/>
      </customFilters>
    </filterColumn>
    <extLst/>
  </autoFilter>
  <mergeCells count="1">
    <mergeCell ref="A1:D1"/>
  </mergeCells>
  <conditionalFormatting sqref="E28:E32">
    <cfRule type="cellIs" dxfId="4"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26"/>
  <sheetViews>
    <sheetView showGridLines="0" showZeros="0" view="pageBreakPreview" zoomScaleNormal="100" topLeftCell="A16" workbookViewId="0">
      <selection activeCell="M6" sqref="M6"/>
    </sheetView>
  </sheetViews>
  <sheetFormatPr defaultColWidth="9" defaultRowHeight="15" outlineLevelCol="4"/>
  <cols>
    <col min="1" max="1" width="50.7545454545455" style="84" customWidth="1"/>
    <col min="2" max="3" width="20.6272727272727" style="85" customWidth="1"/>
    <col min="4" max="4" width="20.6272727272727" style="84" customWidth="1"/>
    <col min="5" max="5" width="5.12727272727273" style="84" customWidth="1"/>
    <col min="6" max="7" width="12.6272727272727" style="84" customWidth="1"/>
    <col min="8" max="246" width="9" style="84"/>
    <col min="247" max="247" width="41.6272727272727" style="84" customWidth="1"/>
    <col min="248" max="249" width="14.5" style="84" customWidth="1"/>
    <col min="250" max="250" width="13.8727272727273" style="84" customWidth="1"/>
    <col min="251" max="253" width="9" style="84"/>
    <col min="254" max="255" width="10.5" style="84" customWidth="1"/>
    <col min="256" max="256" width="9" style="84"/>
  </cols>
  <sheetData>
    <row r="1" ht="45" customHeight="1" spans="1:4">
      <c r="A1" s="86" t="s">
        <v>3185</v>
      </c>
      <c r="B1" s="87"/>
      <c r="C1" s="87"/>
      <c r="D1" s="86"/>
    </row>
    <row r="2" ht="20.1" customHeight="1" spans="1:4">
      <c r="A2" s="88"/>
      <c r="B2" s="89"/>
      <c r="C2" s="90"/>
      <c r="D2" s="91" t="s">
        <v>3062</v>
      </c>
    </row>
    <row r="3" ht="45" customHeight="1" spans="1:5">
      <c r="A3" s="92" t="s">
        <v>2481</v>
      </c>
      <c r="B3" s="93" t="s">
        <v>5</v>
      </c>
      <c r="C3" s="93" t="s">
        <v>6</v>
      </c>
      <c r="D3" s="93" t="s">
        <v>7</v>
      </c>
      <c r="E3" s="94" t="s">
        <v>8</v>
      </c>
    </row>
    <row r="4" ht="36" customHeight="1" spans="1:5">
      <c r="A4" s="95" t="s">
        <v>3171</v>
      </c>
      <c r="B4" s="96">
        <v>78163</v>
      </c>
      <c r="C4" s="97">
        <v>84886</v>
      </c>
      <c r="D4" s="98">
        <v>0.086</v>
      </c>
      <c r="E4" s="94" t="str">
        <f t="shared" ref="E4:E22" si="0">IF(A4&lt;&gt;"",IF(SUM(B4:C4)&lt;&gt;0,"是","否"),"是")</f>
        <v>是</v>
      </c>
    </row>
    <row r="5" ht="36" customHeight="1" spans="1:5">
      <c r="A5" s="99" t="s">
        <v>3172</v>
      </c>
      <c r="B5" s="100">
        <v>28972</v>
      </c>
      <c r="C5" s="101">
        <v>31650</v>
      </c>
      <c r="D5" s="102">
        <v>0.092</v>
      </c>
      <c r="E5" s="94" t="str">
        <f t="shared" si="0"/>
        <v>是</v>
      </c>
    </row>
    <row r="6" ht="36" customHeight="1" spans="1:5">
      <c r="A6" s="95" t="s">
        <v>3173</v>
      </c>
      <c r="B6" s="103">
        <v>25879</v>
      </c>
      <c r="C6" s="104">
        <v>29281</v>
      </c>
      <c r="D6" s="105">
        <v>0.131</v>
      </c>
      <c r="E6" s="94" t="str">
        <f t="shared" si="0"/>
        <v>是</v>
      </c>
    </row>
    <row r="7" ht="36" customHeight="1" spans="1:5">
      <c r="A7" s="99" t="s">
        <v>3172</v>
      </c>
      <c r="B7" s="100">
        <v>25848</v>
      </c>
      <c r="C7" s="106">
        <v>29251</v>
      </c>
      <c r="D7" s="102">
        <v>0.132</v>
      </c>
      <c r="E7" s="94" t="str">
        <f t="shared" si="0"/>
        <v>是</v>
      </c>
    </row>
    <row r="8" ht="36" customHeight="1" spans="1:5">
      <c r="A8" s="95" t="s">
        <v>3174</v>
      </c>
      <c r="B8" s="103">
        <v>2597</v>
      </c>
      <c r="C8" s="107">
        <v>2498</v>
      </c>
      <c r="D8" s="102">
        <v>-0.038</v>
      </c>
      <c r="E8" s="94" t="str">
        <f t="shared" si="0"/>
        <v>是</v>
      </c>
    </row>
    <row r="9" ht="36" customHeight="1" spans="1:5">
      <c r="A9" s="99" t="s">
        <v>3172</v>
      </c>
      <c r="B9" s="100">
        <v>1091</v>
      </c>
      <c r="C9" s="108">
        <v>1417</v>
      </c>
      <c r="D9" s="102">
        <v>0.299</v>
      </c>
      <c r="E9" s="94" t="str">
        <f t="shared" si="0"/>
        <v>是</v>
      </c>
    </row>
    <row r="10" ht="36" customHeight="1" spans="1:5">
      <c r="A10" s="95" t="s">
        <v>3175</v>
      </c>
      <c r="B10" s="103"/>
      <c r="C10" s="104"/>
      <c r="D10" s="102"/>
      <c r="E10" s="94" t="str">
        <f t="shared" si="0"/>
        <v>否</v>
      </c>
    </row>
    <row r="11" ht="36" customHeight="1" spans="1:5">
      <c r="A11" s="99" t="s">
        <v>3172</v>
      </c>
      <c r="B11" s="100"/>
      <c r="C11" s="106"/>
      <c r="D11" s="102"/>
      <c r="E11" s="94" t="str">
        <f t="shared" si="0"/>
        <v>否</v>
      </c>
    </row>
    <row r="12" ht="36" customHeight="1" spans="1:5">
      <c r="A12" s="95" t="s">
        <v>3176</v>
      </c>
      <c r="B12" s="103">
        <v>2624</v>
      </c>
      <c r="C12" s="104">
        <v>3085</v>
      </c>
      <c r="D12" s="102">
        <v>0.176</v>
      </c>
      <c r="E12" s="94" t="str">
        <f t="shared" si="0"/>
        <v>是</v>
      </c>
    </row>
    <row r="13" ht="36" customHeight="1" spans="1:5">
      <c r="A13" s="99" t="s">
        <v>3172</v>
      </c>
      <c r="B13" s="100">
        <v>887</v>
      </c>
      <c r="C13" s="106">
        <v>1244</v>
      </c>
      <c r="D13" s="102">
        <v>0.402</v>
      </c>
      <c r="E13" s="94" t="str">
        <f t="shared" si="0"/>
        <v>是</v>
      </c>
    </row>
    <row r="14" s="83" customFormat="1" ht="36" customHeight="1" spans="1:5">
      <c r="A14" s="95" t="s">
        <v>3177</v>
      </c>
      <c r="B14" s="109">
        <v>10379</v>
      </c>
      <c r="C14" s="107">
        <v>11192</v>
      </c>
      <c r="D14" s="102">
        <v>0.078</v>
      </c>
      <c r="E14" s="94" t="str">
        <f t="shared" si="0"/>
        <v>是</v>
      </c>
    </row>
    <row r="15" ht="36" customHeight="1" spans="1:5">
      <c r="A15" s="99" t="s">
        <v>3172</v>
      </c>
      <c r="B15" s="110">
        <v>9993</v>
      </c>
      <c r="C15" s="108">
        <v>11178</v>
      </c>
      <c r="D15" s="102">
        <v>0.119</v>
      </c>
      <c r="E15" s="94" t="str">
        <f t="shared" si="0"/>
        <v>是</v>
      </c>
    </row>
    <row r="16" ht="36" customHeight="1" spans="1:5">
      <c r="A16" s="95" t="s">
        <v>3178</v>
      </c>
      <c r="B16" s="111"/>
      <c r="C16" s="104"/>
      <c r="D16" s="102"/>
      <c r="E16" s="94" t="str">
        <f t="shared" si="0"/>
        <v>否</v>
      </c>
    </row>
    <row r="17" ht="36" customHeight="1" spans="1:5">
      <c r="A17" s="99" t="s">
        <v>3172</v>
      </c>
      <c r="B17" s="112"/>
      <c r="C17" s="113"/>
      <c r="D17" s="102"/>
      <c r="E17" s="94" t="str">
        <f t="shared" si="0"/>
        <v>否</v>
      </c>
    </row>
    <row r="18" ht="36" customHeight="1" spans="1:5">
      <c r="A18" s="114" t="s">
        <v>3179</v>
      </c>
      <c r="B18" s="111">
        <v>69056</v>
      </c>
      <c r="C18" s="115">
        <v>76289</v>
      </c>
      <c r="D18" s="105">
        <v>0.105</v>
      </c>
      <c r="E18" s="94" t="str">
        <f t="shared" si="0"/>
        <v>是</v>
      </c>
    </row>
    <row r="19" ht="36" customHeight="1" spans="1:5">
      <c r="A19" s="99" t="s">
        <v>3180</v>
      </c>
      <c r="B19" s="112">
        <v>66791</v>
      </c>
      <c r="C19" s="116">
        <v>74740</v>
      </c>
      <c r="D19" s="102">
        <v>0.119</v>
      </c>
      <c r="E19" s="94" t="str">
        <f t="shared" si="0"/>
        <v>是</v>
      </c>
    </row>
    <row r="20" ht="36" customHeight="1" spans="1:5">
      <c r="A20" s="95" t="s">
        <v>3181</v>
      </c>
      <c r="B20" s="111"/>
      <c r="C20" s="104"/>
      <c r="D20" s="105"/>
      <c r="E20" s="94" t="str">
        <f t="shared" si="0"/>
        <v>否</v>
      </c>
    </row>
    <row r="21" ht="36" customHeight="1" spans="1:5">
      <c r="A21" s="117" t="s">
        <v>3182</v>
      </c>
      <c r="B21" s="111">
        <v>50586</v>
      </c>
      <c r="C21" s="104">
        <v>54653</v>
      </c>
      <c r="D21" s="105">
        <v>0.08</v>
      </c>
      <c r="E21" s="94" t="str">
        <f t="shared" si="0"/>
        <v>是</v>
      </c>
    </row>
    <row r="22" ht="36" customHeight="1" spans="1:5">
      <c r="A22" s="114" t="s">
        <v>3183</v>
      </c>
      <c r="B22" s="111">
        <v>119642</v>
      </c>
      <c r="C22" s="115">
        <v>130942</v>
      </c>
      <c r="D22" s="105">
        <v>0.094</v>
      </c>
      <c r="E22" s="94" t="str">
        <f t="shared" si="0"/>
        <v>是</v>
      </c>
    </row>
    <row r="23" spans="2:3">
      <c r="B23" s="118"/>
      <c r="C23" s="118"/>
    </row>
    <row r="24" spans="2:3">
      <c r="B24" s="118"/>
      <c r="C24" s="118"/>
    </row>
    <row r="25" spans="2:3">
      <c r="B25" s="118"/>
      <c r="C25" s="118"/>
    </row>
    <row r="26" spans="2:3">
      <c r="B26" s="118"/>
      <c r="C26" s="118"/>
    </row>
  </sheetData>
  <autoFilter ref="A3:F22">
    <filterColumn colId="4">
      <customFilters>
        <customFilter operator="equal" val="是"/>
      </customFilters>
    </filterColumn>
    <extLst/>
  </autoFilter>
  <mergeCells count="1">
    <mergeCell ref="A1:D1"/>
  </mergeCells>
  <conditionalFormatting sqref="E16:F16">
    <cfRule type="cellIs" dxfId="4"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topLeftCell="A22" workbookViewId="0">
      <selection activeCell="A27" sqref="A27:A29"/>
    </sheetView>
  </sheetViews>
  <sheetFormatPr defaultColWidth="10" defaultRowHeight="14" outlineLevelCol="6"/>
  <cols>
    <col min="1" max="1" width="24.6272727272727" style="32" customWidth="1"/>
    <col min="2" max="7" width="15.6272727272727" style="32" customWidth="1"/>
    <col min="8" max="8" width="9.75454545454545" style="32" customWidth="1"/>
    <col min="9" max="16384" width="10" style="32"/>
  </cols>
  <sheetData>
    <row r="1" ht="30" customHeight="1" spans="1:1">
      <c r="A1" s="61"/>
    </row>
    <row r="2" ht="28.7" customHeight="1" spans="1:7">
      <c r="A2" s="78" t="s">
        <v>3186</v>
      </c>
      <c r="B2" s="78"/>
      <c r="C2" s="78"/>
      <c r="D2" s="78"/>
      <c r="E2" s="78"/>
      <c r="F2" s="78"/>
      <c r="G2" s="78"/>
    </row>
    <row r="3" ht="23.1" customHeight="1" spans="1:7">
      <c r="A3" s="67"/>
      <c r="B3" s="67"/>
      <c r="F3" s="68" t="s">
        <v>3187</v>
      </c>
      <c r="G3" s="68"/>
    </row>
    <row r="4" ht="30" customHeight="1" spans="1:7">
      <c r="A4" s="72" t="s">
        <v>3188</v>
      </c>
      <c r="B4" s="72" t="s">
        <v>3189</v>
      </c>
      <c r="C4" s="72"/>
      <c r="D4" s="72"/>
      <c r="E4" s="72" t="s">
        <v>3190</v>
      </c>
      <c r="F4" s="72"/>
      <c r="G4" s="72"/>
    </row>
    <row r="5" ht="30" customHeight="1" spans="1:7">
      <c r="A5" s="72"/>
      <c r="B5" s="79"/>
      <c r="C5" s="72" t="s">
        <v>3191</v>
      </c>
      <c r="D5" s="72" t="s">
        <v>3192</v>
      </c>
      <c r="E5" s="79"/>
      <c r="F5" s="72" t="s">
        <v>3191</v>
      </c>
      <c r="G5" s="72" t="s">
        <v>3192</v>
      </c>
    </row>
    <row r="6" ht="30" customHeight="1" spans="1:7">
      <c r="A6" s="72" t="s">
        <v>3193</v>
      </c>
      <c r="B6" s="72" t="s">
        <v>3194</v>
      </c>
      <c r="C6" s="72" t="s">
        <v>3195</v>
      </c>
      <c r="D6" s="72" t="s">
        <v>3196</v>
      </c>
      <c r="E6" s="72" t="s">
        <v>3197</v>
      </c>
      <c r="F6" s="72" t="s">
        <v>3198</v>
      </c>
      <c r="G6" s="72" t="s">
        <v>3199</v>
      </c>
    </row>
    <row r="7" ht="30" customHeight="1" spans="1:7">
      <c r="A7" s="75" t="s">
        <v>3200</v>
      </c>
      <c r="B7" s="72">
        <v>1402200</v>
      </c>
      <c r="C7" s="72">
        <v>450500</v>
      </c>
      <c r="D7" s="72">
        <v>951700</v>
      </c>
      <c r="E7" s="72">
        <v>1247557.9</v>
      </c>
      <c r="F7" s="72">
        <v>380370.9</v>
      </c>
      <c r="G7" s="72">
        <v>867187</v>
      </c>
    </row>
    <row r="8" ht="30" customHeight="1" spans="1:7">
      <c r="A8" s="80" t="s">
        <v>3201</v>
      </c>
      <c r="B8" s="72">
        <v>1402200</v>
      </c>
      <c r="C8" s="72">
        <v>450500</v>
      </c>
      <c r="D8" s="72">
        <v>951700</v>
      </c>
      <c r="E8" s="72">
        <v>1247557.9</v>
      </c>
      <c r="F8" s="72">
        <v>380370.9</v>
      </c>
      <c r="G8" s="72">
        <v>867187</v>
      </c>
    </row>
    <row r="9" ht="44.1" customHeight="1" spans="1:7">
      <c r="A9" s="80"/>
      <c r="B9" s="79"/>
      <c r="C9" s="79"/>
      <c r="D9" s="79"/>
      <c r="E9" s="79"/>
      <c r="F9" s="79"/>
      <c r="G9" s="79"/>
    </row>
    <row r="10" ht="30" customHeight="1" spans="1:7">
      <c r="A10" s="80"/>
      <c r="B10" s="79"/>
      <c r="C10" s="79"/>
      <c r="D10" s="79"/>
      <c r="E10" s="79"/>
      <c r="F10" s="79"/>
      <c r="G10" s="79"/>
    </row>
    <row r="11" ht="30" customHeight="1" spans="1:7">
      <c r="A11" s="80"/>
      <c r="B11" s="79"/>
      <c r="C11" s="79"/>
      <c r="D11" s="79"/>
      <c r="E11" s="79"/>
      <c r="F11" s="79"/>
      <c r="G11" s="79"/>
    </row>
    <row r="12" ht="30" customHeight="1" spans="1:7">
      <c r="A12" s="80"/>
      <c r="B12" s="79"/>
      <c r="C12" s="79"/>
      <c r="D12" s="79"/>
      <c r="E12" s="79"/>
      <c r="F12" s="79"/>
      <c r="G12" s="79"/>
    </row>
    <row r="13" s="31" customFormat="1" ht="24.95" customHeight="1" spans="1:7">
      <c r="A13" s="60" t="s">
        <v>3202</v>
      </c>
      <c r="B13" s="60"/>
      <c r="C13" s="60"/>
      <c r="D13" s="60"/>
      <c r="E13" s="60"/>
      <c r="F13" s="60"/>
      <c r="G13" s="60"/>
    </row>
    <row r="14" s="31" customFormat="1" ht="24.95" customHeight="1" spans="1:7">
      <c r="A14" s="60" t="s">
        <v>3203</v>
      </c>
      <c r="B14" s="60"/>
      <c r="C14" s="60"/>
      <c r="D14" s="60"/>
      <c r="E14" s="60"/>
      <c r="F14" s="60"/>
      <c r="G14" s="60"/>
    </row>
    <row r="15" ht="18" customHeight="1" spans="1:7">
      <c r="A15" s="61"/>
      <c r="B15" s="61"/>
      <c r="C15" s="61"/>
      <c r="D15" s="61"/>
      <c r="E15" s="61"/>
      <c r="F15" s="61"/>
      <c r="G15" s="61"/>
    </row>
    <row r="16" ht="18" customHeight="1" spans="1:7">
      <c r="A16" s="61"/>
      <c r="B16" s="61"/>
      <c r="C16" s="61"/>
      <c r="D16" s="61"/>
      <c r="E16" s="61"/>
      <c r="F16" s="61"/>
      <c r="G16" s="61"/>
    </row>
    <row r="17" ht="18" customHeight="1" spans="1:7">
      <c r="A17" s="61"/>
      <c r="B17" s="61"/>
      <c r="C17" s="61"/>
      <c r="D17" s="61"/>
      <c r="E17" s="61"/>
      <c r="F17" s="61"/>
      <c r="G17" s="61"/>
    </row>
    <row r="18" ht="18" customHeight="1" spans="1:7">
      <c r="A18" s="61"/>
      <c r="B18" s="61"/>
      <c r="C18" s="61"/>
      <c r="D18" s="61"/>
      <c r="E18" s="61"/>
      <c r="F18" s="61"/>
      <c r="G18" s="61"/>
    </row>
    <row r="19" ht="14.1" customHeight="1" spans="1:7">
      <c r="A19" s="61"/>
      <c r="B19" s="61"/>
      <c r="C19" s="61"/>
      <c r="D19" s="61"/>
      <c r="E19" s="61"/>
      <c r="F19" s="61"/>
      <c r="G19" s="61"/>
    </row>
    <row r="20" ht="33" customHeight="1" spans="1:7">
      <c r="A20" s="67"/>
      <c r="B20" s="67"/>
      <c r="C20" s="67"/>
      <c r="D20" s="67"/>
      <c r="E20" s="67"/>
      <c r="F20" s="67"/>
      <c r="G20" s="67"/>
    </row>
    <row r="21" ht="28.7" customHeight="1" spans="1:7">
      <c r="A21" s="78" t="s">
        <v>3204</v>
      </c>
      <c r="B21" s="78"/>
      <c r="C21" s="78"/>
      <c r="D21" s="78"/>
      <c r="E21" s="78"/>
      <c r="F21" s="78"/>
      <c r="G21" s="78"/>
    </row>
    <row r="22" ht="15.95" customHeight="1" spans="1:7">
      <c r="A22" s="81"/>
      <c r="B22" s="81"/>
      <c r="C22" s="81"/>
      <c r="D22" s="81"/>
      <c r="E22" s="81"/>
      <c r="F22" s="81"/>
      <c r="G22" s="81"/>
    </row>
    <row r="23" ht="21" customHeight="1" spans="1:7">
      <c r="A23" s="67"/>
      <c r="B23" s="67"/>
      <c r="F23" s="68" t="s">
        <v>3187</v>
      </c>
      <c r="G23" s="68"/>
    </row>
    <row r="24" ht="30" customHeight="1" spans="1:7">
      <c r="A24" s="72" t="s">
        <v>3188</v>
      </c>
      <c r="B24" s="72" t="s">
        <v>3189</v>
      </c>
      <c r="C24" s="72"/>
      <c r="D24" s="72"/>
      <c r="E24" s="72" t="s">
        <v>3190</v>
      </c>
      <c r="F24" s="72"/>
      <c r="G24" s="72"/>
    </row>
    <row r="25" ht="30" customHeight="1" spans="1:7">
      <c r="A25" s="72"/>
      <c r="B25" s="79"/>
      <c r="C25" s="72" t="s">
        <v>3191</v>
      </c>
      <c r="D25" s="72" t="s">
        <v>3192</v>
      </c>
      <c r="E25" s="79"/>
      <c r="F25" s="72" t="s">
        <v>3191</v>
      </c>
      <c r="G25" s="72" t="s">
        <v>3192</v>
      </c>
    </row>
    <row r="26" ht="30" customHeight="1" spans="1:7">
      <c r="A26" s="72" t="s">
        <v>3193</v>
      </c>
      <c r="B26" s="72" t="s">
        <v>3194</v>
      </c>
      <c r="C26" s="72" t="s">
        <v>3195</v>
      </c>
      <c r="D26" s="72" t="s">
        <v>3196</v>
      </c>
      <c r="E26" s="72" t="s">
        <v>3197</v>
      </c>
      <c r="F26" s="72" t="s">
        <v>3198</v>
      </c>
      <c r="G26" s="72" t="s">
        <v>3199</v>
      </c>
    </row>
    <row r="27" ht="30" customHeight="1" spans="1:7">
      <c r="A27" s="75" t="s">
        <v>3205</v>
      </c>
      <c r="B27" s="72">
        <v>1402200</v>
      </c>
      <c r="C27" s="72">
        <v>450500</v>
      </c>
      <c r="D27" s="72">
        <v>951700</v>
      </c>
      <c r="E27" s="72">
        <v>1247557.9</v>
      </c>
      <c r="F27" s="72">
        <v>380370.9</v>
      </c>
      <c r="G27" s="72">
        <v>867187</v>
      </c>
    </row>
    <row r="28" ht="30" customHeight="1" spans="1:7">
      <c r="A28" s="75" t="s">
        <v>3206</v>
      </c>
      <c r="B28" s="72">
        <v>1165614</v>
      </c>
      <c r="C28" s="72">
        <v>401862</v>
      </c>
      <c r="D28" s="72">
        <v>763752</v>
      </c>
      <c r="E28" s="72">
        <v>1006101.9</v>
      </c>
      <c r="F28" s="72">
        <v>336862.9</v>
      </c>
      <c r="G28" s="72">
        <v>669239</v>
      </c>
    </row>
    <row r="29" ht="30" customHeight="1" spans="1:7">
      <c r="A29" s="75" t="s">
        <v>3207</v>
      </c>
      <c r="B29" s="72">
        <v>236586</v>
      </c>
      <c r="C29" s="72">
        <v>48638</v>
      </c>
      <c r="D29" s="72">
        <v>187948</v>
      </c>
      <c r="E29" s="72">
        <v>241456</v>
      </c>
      <c r="F29" s="72">
        <v>43508</v>
      </c>
      <c r="G29" s="72">
        <v>197948</v>
      </c>
    </row>
    <row r="30" ht="30" customHeight="1" spans="1:7">
      <c r="A30" s="73"/>
      <c r="B30" s="82"/>
      <c r="C30" s="82"/>
      <c r="D30" s="82"/>
      <c r="E30" s="82"/>
      <c r="F30" s="82"/>
      <c r="G30" s="82"/>
    </row>
    <row r="31" ht="30" customHeight="1" spans="1:7">
      <c r="A31" s="80"/>
      <c r="B31" s="82"/>
      <c r="C31" s="82"/>
      <c r="D31" s="82"/>
      <c r="E31" s="82"/>
      <c r="F31" s="82"/>
      <c r="G31" s="82"/>
    </row>
    <row r="32" s="31" customFormat="1" ht="24.95" customHeight="1" spans="1:7">
      <c r="A32" s="77" t="s">
        <v>3202</v>
      </c>
      <c r="B32" s="77"/>
      <c r="C32" s="77"/>
      <c r="D32" s="77"/>
      <c r="E32" s="77"/>
      <c r="F32" s="77"/>
      <c r="G32" s="77"/>
    </row>
    <row r="33" s="31" customFormat="1" ht="24.95" customHeight="1" spans="1:7">
      <c r="A33" s="77" t="s">
        <v>3203</v>
      </c>
      <c r="B33" s="77"/>
      <c r="C33" s="77"/>
      <c r="D33" s="77"/>
      <c r="E33" s="77"/>
      <c r="F33" s="77"/>
      <c r="G33" s="77"/>
    </row>
  </sheetData>
  <mergeCells count="15">
    <mergeCell ref="A2:G2"/>
    <mergeCell ref="F3:G3"/>
    <mergeCell ref="B4:D4"/>
    <mergeCell ref="E4:G4"/>
    <mergeCell ref="A13:G13"/>
    <mergeCell ref="A14:G14"/>
    <mergeCell ref="A21:G21"/>
    <mergeCell ref="A22:G22"/>
    <mergeCell ref="F23:G23"/>
    <mergeCell ref="B24:D24"/>
    <mergeCell ref="E24:G24"/>
    <mergeCell ref="A32:G32"/>
    <mergeCell ref="A33:G33"/>
    <mergeCell ref="A4:A5"/>
    <mergeCell ref="A24:A25"/>
  </mergeCells>
  <printOptions horizontalCentered="1"/>
  <pageMargins left="0.708333333333333" right="0.708333333333333" top="0.629861111111111" bottom="0.751388888888889" header="0.306944444444444" footer="0.306944444444444"/>
  <pageSetup paperSize="9" fitToHeight="200" orientation="landscape"/>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opLeftCell="A7" workbookViewId="0">
      <selection activeCell="M6" sqref="M6"/>
    </sheetView>
  </sheetViews>
  <sheetFormatPr defaultColWidth="10" defaultRowHeight="14" outlineLevelCol="6"/>
  <cols>
    <col min="1" max="1" width="62.2545454545455" style="32" customWidth="1"/>
    <col min="2" max="3" width="28.6272727272727" style="32" customWidth="1"/>
    <col min="4" max="4" width="9.75454545454545" style="32" customWidth="1"/>
    <col min="5" max="16384" width="10" style="32"/>
  </cols>
  <sheetData>
    <row r="1" ht="23.1" customHeight="1"/>
    <row r="2" ht="14.25" customHeight="1" spans="1:1">
      <c r="A2" s="61"/>
    </row>
    <row r="3" ht="28.7" customHeight="1" spans="1:3">
      <c r="A3" s="55" t="s">
        <v>3208</v>
      </c>
      <c r="B3" s="55"/>
      <c r="C3" s="55"/>
    </row>
    <row r="4" ht="27" customHeight="1" spans="1:3">
      <c r="A4" s="67"/>
      <c r="B4" s="67"/>
      <c r="C4" s="68" t="s">
        <v>3187</v>
      </c>
    </row>
    <row r="5" s="70" customFormat="1" ht="24" customHeight="1" spans="1:3">
      <c r="A5" s="72" t="s">
        <v>3209</v>
      </c>
      <c r="B5" s="72" t="s">
        <v>3147</v>
      </c>
      <c r="C5" s="72" t="s">
        <v>3210</v>
      </c>
    </row>
    <row r="6" s="70" customFormat="1" ht="32.1" customHeight="1" spans="1:3">
      <c r="A6" s="73" t="s">
        <v>3211</v>
      </c>
      <c r="B6" s="74">
        <v>399040.1</v>
      </c>
      <c r="C6" s="74">
        <v>397322.9</v>
      </c>
    </row>
    <row r="7" s="70" customFormat="1" ht="32.1" customHeight="1" spans="1:3">
      <c r="A7" s="73" t="s">
        <v>3212</v>
      </c>
      <c r="B7" s="74">
        <v>453500</v>
      </c>
      <c r="C7" s="74">
        <v>450500</v>
      </c>
    </row>
    <row r="8" s="70" customFormat="1" ht="32.1" customHeight="1" spans="1:3">
      <c r="A8" s="73" t="s">
        <v>3213</v>
      </c>
      <c r="B8" s="74">
        <v>34970</v>
      </c>
      <c r="C8" s="74">
        <v>34970</v>
      </c>
    </row>
    <row r="9" s="70" customFormat="1" ht="30" customHeight="1" spans="1:3">
      <c r="A9" s="75" t="s">
        <v>3214</v>
      </c>
      <c r="B9" s="74"/>
      <c r="C9" s="74"/>
    </row>
    <row r="10" s="70" customFormat="1" ht="32.1" customHeight="1" spans="1:3">
      <c r="A10" s="75" t="s">
        <v>3215</v>
      </c>
      <c r="B10" s="74">
        <v>34970</v>
      </c>
      <c r="C10" s="74">
        <v>34970</v>
      </c>
    </row>
    <row r="11" s="70" customFormat="1" ht="32.1" customHeight="1" spans="1:3">
      <c r="A11" s="73" t="s">
        <v>3216</v>
      </c>
      <c r="B11" s="74">
        <v>51893</v>
      </c>
      <c r="C11" s="74">
        <v>51922</v>
      </c>
    </row>
    <row r="12" s="70" customFormat="1" ht="32.1" customHeight="1" spans="1:3">
      <c r="A12" s="73" t="s">
        <v>3217</v>
      </c>
      <c r="B12" s="74">
        <v>380399.9</v>
      </c>
      <c r="C12" s="74">
        <v>380370.9</v>
      </c>
    </row>
    <row r="13" s="70" customFormat="1" ht="32.1" customHeight="1" spans="1:3">
      <c r="A13" s="73" t="s">
        <v>3218</v>
      </c>
      <c r="B13" s="74"/>
      <c r="C13" s="74"/>
    </row>
    <row r="14" s="70" customFormat="1" ht="32.1" customHeight="1" spans="1:3">
      <c r="A14" s="73" t="s">
        <v>3219</v>
      </c>
      <c r="B14" s="74">
        <v>450500</v>
      </c>
      <c r="C14" s="74"/>
    </row>
    <row r="15" s="71" customFormat="1" ht="69" customHeight="1" spans="1:7">
      <c r="A15" s="76" t="s">
        <v>3220</v>
      </c>
      <c r="B15" s="76"/>
      <c r="C15" s="76"/>
      <c r="D15" s="77"/>
      <c r="E15" s="77"/>
      <c r="F15" s="77"/>
      <c r="G15" s="77"/>
    </row>
    <row r="16" spans="1:3">
      <c r="A16" s="67"/>
      <c r="B16" s="67"/>
      <c r="C16" s="67"/>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opLeftCell="B10" workbookViewId="0">
      <selection activeCell="M6" sqref="M6"/>
    </sheetView>
  </sheetViews>
  <sheetFormatPr defaultColWidth="10" defaultRowHeight="14" outlineLevelCol="6"/>
  <cols>
    <col min="1" max="1" width="60" style="32" customWidth="1"/>
    <col min="2" max="3" width="25.6272727272727" style="32" customWidth="1"/>
    <col min="4" max="4" width="9.75454545454545" style="32" customWidth="1"/>
    <col min="5" max="16384" width="10" style="32"/>
  </cols>
  <sheetData>
    <row r="1" ht="23.1" customHeight="1"/>
    <row r="2" ht="14.25" customHeight="1" spans="1:1">
      <c r="A2" s="61"/>
    </row>
    <row r="3" ht="28.7" customHeight="1" spans="1:3">
      <c r="A3" s="55" t="s">
        <v>3221</v>
      </c>
      <c r="B3" s="55"/>
      <c r="C3" s="55"/>
    </row>
    <row r="4" ht="27" customHeight="1" spans="1:3">
      <c r="A4" s="67"/>
      <c r="B4" s="67"/>
      <c r="C4" s="68" t="s">
        <v>3187</v>
      </c>
    </row>
    <row r="5" ht="24" customHeight="1" spans="1:3">
      <c r="A5" s="37" t="s">
        <v>3209</v>
      </c>
      <c r="B5" s="37" t="s">
        <v>3147</v>
      </c>
      <c r="C5" s="37" t="s">
        <v>3210</v>
      </c>
    </row>
    <row r="6" ht="32.1" customHeight="1" spans="1:3">
      <c r="A6" s="63" t="s">
        <v>3211</v>
      </c>
      <c r="B6" s="64">
        <v>350402.1</v>
      </c>
      <c r="C6" s="64">
        <v>348684.9</v>
      </c>
    </row>
    <row r="7" ht="32.1" customHeight="1" spans="1:3">
      <c r="A7" s="63" t="s">
        <v>3212</v>
      </c>
      <c r="B7" s="64">
        <v>404862</v>
      </c>
      <c r="C7" s="64">
        <v>401862</v>
      </c>
    </row>
    <row r="8" ht="32.1" customHeight="1" spans="1:3">
      <c r="A8" s="63" t="s">
        <v>3213</v>
      </c>
      <c r="B8" s="64">
        <v>28434</v>
      </c>
      <c r="C8" s="64">
        <v>28434</v>
      </c>
    </row>
    <row r="9" ht="32.1" customHeight="1" spans="1:3">
      <c r="A9" s="63" t="s">
        <v>3222</v>
      </c>
      <c r="B9" s="64"/>
      <c r="C9" s="64"/>
    </row>
    <row r="10" ht="32.1" customHeight="1" spans="1:3">
      <c r="A10" s="63" t="s">
        <v>3223</v>
      </c>
      <c r="B10" s="64">
        <v>28434</v>
      </c>
      <c r="C10" s="64">
        <v>28434</v>
      </c>
    </row>
    <row r="11" ht="32.1" customHeight="1" spans="1:3">
      <c r="A11" s="63" t="s">
        <v>3216</v>
      </c>
      <c r="B11" s="64">
        <v>40227</v>
      </c>
      <c r="C11" s="64">
        <v>40256</v>
      </c>
    </row>
    <row r="12" ht="32.1" customHeight="1" spans="1:3">
      <c r="A12" s="63" t="s">
        <v>3217</v>
      </c>
      <c r="B12" s="64">
        <v>336891.9</v>
      </c>
      <c r="C12" s="64">
        <v>336862.9</v>
      </c>
    </row>
    <row r="13" ht="32.1" customHeight="1" spans="1:3">
      <c r="A13" s="63" t="s">
        <v>3218</v>
      </c>
      <c r="B13" s="64"/>
      <c r="C13" s="64"/>
    </row>
    <row r="14" ht="32.1" customHeight="1" spans="1:3">
      <c r="A14" s="63" t="s">
        <v>3219</v>
      </c>
      <c r="B14" s="64">
        <v>401862</v>
      </c>
      <c r="C14" s="64"/>
    </row>
    <row r="15" s="31" customFormat="1" ht="69" customHeight="1" spans="1:7">
      <c r="A15" s="43" t="s">
        <v>3224</v>
      </c>
      <c r="B15" s="43"/>
      <c r="C15" s="43"/>
      <c r="D15" s="60"/>
      <c r="E15" s="60"/>
      <c r="F15" s="60"/>
      <c r="G15" s="60"/>
    </row>
    <row r="16" spans="1:3">
      <c r="A16" s="67"/>
      <c r="B16" s="67"/>
      <c r="C16" s="67"/>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eaderFooter>
    <oddFooter>&amp;C&amp;16- &amp;P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opLeftCell="A16" workbookViewId="0">
      <selection activeCell="I25" sqref="I25"/>
    </sheetView>
  </sheetViews>
  <sheetFormatPr defaultColWidth="10" defaultRowHeight="14" outlineLevelCol="6"/>
  <cols>
    <col min="1" max="1" width="60" style="32" customWidth="1"/>
    <col min="2" max="3" width="25.6272727272727" style="32" customWidth="1"/>
    <col min="4" max="4" width="9.75454545454545" style="32" customWidth="1"/>
    <col min="5" max="16384" width="10" style="32"/>
  </cols>
  <sheetData>
    <row r="1" ht="23.1" customHeight="1"/>
    <row r="2" ht="14.25" customHeight="1" spans="1:1">
      <c r="A2" s="61"/>
    </row>
    <row r="3" ht="28.7" customHeight="1" spans="1:3">
      <c r="A3" s="55" t="s">
        <v>3225</v>
      </c>
      <c r="B3" s="55"/>
      <c r="C3" s="55"/>
    </row>
    <row r="4" ht="27" customHeight="1" spans="1:3">
      <c r="A4" s="67"/>
      <c r="B4" s="67"/>
      <c r="C4" s="68" t="s">
        <v>3187</v>
      </c>
    </row>
    <row r="5" ht="24" customHeight="1" spans="1:3">
      <c r="A5" s="37" t="s">
        <v>3209</v>
      </c>
      <c r="B5" s="37" t="s">
        <v>3147</v>
      </c>
      <c r="C5" s="37" t="s">
        <v>3210</v>
      </c>
    </row>
    <row r="6" ht="32.1" customHeight="1" spans="1:3">
      <c r="A6" s="63" t="s">
        <v>3211</v>
      </c>
      <c r="B6" s="69">
        <v>48638</v>
      </c>
      <c r="C6" s="64">
        <v>48638</v>
      </c>
    </row>
    <row r="7" ht="32.1" customHeight="1" spans="1:3">
      <c r="A7" s="63" t="s">
        <v>3212</v>
      </c>
      <c r="B7" s="64">
        <v>48638</v>
      </c>
      <c r="C7" s="64">
        <v>48638</v>
      </c>
    </row>
    <row r="8" ht="32.1" customHeight="1" spans="1:3">
      <c r="A8" s="63" t="s">
        <v>3213</v>
      </c>
      <c r="B8" s="64">
        <v>6536</v>
      </c>
      <c r="C8" s="64">
        <v>6536</v>
      </c>
    </row>
    <row r="9" ht="32.1" customHeight="1" spans="1:3">
      <c r="A9" s="63" t="s">
        <v>3222</v>
      </c>
      <c r="B9" s="64"/>
      <c r="C9" s="64"/>
    </row>
    <row r="10" ht="32.1" customHeight="1" spans="1:3">
      <c r="A10" s="63" t="s">
        <v>3223</v>
      </c>
      <c r="B10" s="64">
        <v>6536</v>
      </c>
      <c r="C10" s="64">
        <v>6536</v>
      </c>
    </row>
    <row r="11" ht="32.1" customHeight="1" spans="1:3">
      <c r="A11" s="63" t="s">
        <v>3216</v>
      </c>
      <c r="B11" s="64">
        <v>11666</v>
      </c>
      <c r="C11" s="64">
        <v>11666</v>
      </c>
    </row>
    <row r="12" ht="32.1" customHeight="1" spans="1:3">
      <c r="A12" s="63" t="s">
        <v>3217</v>
      </c>
      <c r="B12" s="64">
        <v>43508</v>
      </c>
      <c r="C12" s="64">
        <v>43508</v>
      </c>
    </row>
    <row r="13" ht="32.1" customHeight="1" spans="1:3">
      <c r="A13" s="63" t="s">
        <v>3218</v>
      </c>
      <c r="B13" s="64"/>
      <c r="C13" s="64"/>
    </row>
    <row r="14" ht="32.1" customHeight="1" spans="1:3">
      <c r="A14" s="63" t="s">
        <v>3219</v>
      </c>
      <c r="B14" s="64">
        <v>48638</v>
      </c>
      <c r="C14" s="64"/>
    </row>
    <row r="15" s="31" customFormat="1" ht="69" customHeight="1" spans="1:7">
      <c r="A15" s="43" t="s">
        <v>3224</v>
      </c>
      <c r="B15" s="43"/>
      <c r="C15" s="43"/>
      <c r="D15" s="60"/>
      <c r="E15" s="60"/>
      <c r="F15" s="60"/>
      <c r="G15" s="60"/>
    </row>
    <row r="16" spans="1:3">
      <c r="A16" s="67"/>
      <c r="B16" s="67"/>
      <c r="C16" s="67"/>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eaderFooter>
    <oddFooter>&amp;C&amp;16- &amp;P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topLeftCell="A10" workbookViewId="0">
      <selection activeCell="A12" sqref="A12"/>
    </sheetView>
  </sheetViews>
  <sheetFormatPr defaultColWidth="10" defaultRowHeight="14" outlineLevelCol="2"/>
  <cols>
    <col min="1" max="1" width="60.5" style="32" customWidth="1"/>
    <col min="2" max="3" width="25.6272727272727" style="32" customWidth="1"/>
    <col min="4" max="4" width="9.75454545454545" style="32" customWidth="1"/>
    <col min="5" max="16384" width="10" style="32"/>
  </cols>
  <sheetData>
    <row r="1" ht="24" customHeight="1"/>
    <row r="2" ht="14.25" customHeight="1" spans="1:1">
      <c r="A2" s="61"/>
    </row>
    <row r="3" ht="28.7" customHeight="1" spans="1:3">
      <c r="A3" s="55" t="s">
        <v>3226</v>
      </c>
      <c r="B3" s="55"/>
      <c r="C3" s="55"/>
    </row>
    <row r="4" ht="24.95" customHeight="1" spans="1:3">
      <c r="A4" s="67"/>
      <c r="B4" s="67"/>
      <c r="C4" s="68" t="s">
        <v>3187</v>
      </c>
    </row>
    <row r="5" ht="32.1" customHeight="1" spans="1:3">
      <c r="A5" s="37" t="s">
        <v>3209</v>
      </c>
      <c r="B5" s="37" t="s">
        <v>3147</v>
      </c>
      <c r="C5" s="37" t="s">
        <v>3210</v>
      </c>
    </row>
    <row r="6" ht="32.1" customHeight="1" spans="1:3">
      <c r="A6" s="63" t="s">
        <v>3227</v>
      </c>
      <c r="B6" s="66">
        <v>836504</v>
      </c>
      <c r="C6" s="66">
        <v>868204</v>
      </c>
    </row>
    <row r="7" ht="32.1" customHeight="1" spans="1:3">
      <c r="A7" s="63" t="s">
        <v>3228</v>
      </c>
      <c r="B7" s="64">
        <v>951700</v>
      </c>
      <c r="C7" s="64">
        <v>951700</v>
      </c>
    </row>
    <row r="8" ht="32.1" customHeight="1" spans="1:3">
      <c r="A8" s="63" t="s">
        <v>3229</v>
      </c>
      <c r="B8" s="64">
        <v>212023</v>
      </c>
      <c r="C8" s="64">
        <v>222023</v>
      </c>
    </row>
    <row r="9" ht="32.1" customHeight="1" spans="1:3">
      <c r="A9" s="63" t="s">
        <v>3230</v>
      </c>
      <c r="B9" s="64">
        <v>223040</v>
      </c>
      <c r="C9" s="64">
        <v>223040</v>
      </c>
    </row>
    <row r="10" ht="32.1" customHeight="1" spans="1:3">
      <c r="A10" s="63" t="s">
        <v>3231</v>
      </c>
      <c r="B10" s="64">
        <v>857187</v>
      </c>
      <c r="C10" s="64">
        <v>867187</v>
      </c>
    </row>
    <row r="11" ht="32.1" customHeight="1" spans="1:3">
      <c r="A11" s="63" t="s">
        <v>3232</v>
      </c>
      <c r="B11" s="64"/>
      <c r="C11" s="64"/>
    </row>
    <row r="12" ht="32.1" customHeight="1" spans="1:3">
      <c r="A12" s="63" t="s">
        <v>3233</v>
      </c>
      <c r="B12" s="64">
        <v>951700</v>
      </c>
      <c r="C12" s="64"/>
    </row>
    <row r="13" s="31" customFormat="1" ht="72" customHeight="1" spans="1:3">
      <c r="A13" s="43" t="s">
        <v>3234</v>
      </c>
      <c r="B13" s="43"/>
      <c r="C13" s="43"/>
    </row>
    <row r="14" ht="30.95" customHeight="1" spans="1:3">
      <c r="A14" s="65"/>
      <c r="B14" s="65"/>
      <c r="C14" s="65"/>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topLeftCell="A7" workbookViewId="0">
      <selection activeCell="B12" sqref="B12"/>
    </sheetView>
  </sheetViews>
  <sheetFormatPr defaultColWidth="10" defaultRowHeight="14" outlineLevelCol="2"/>
  <cols>
    <col min="1" max="1" width="59.3727272727273" style="32" customWidth="1"/>
    <col min="2" max="3" width="25.6272727272727" style="32" customWidth="1"/>
    <col min="4" max="4" width="9.75454545454545" style="32" customWidth="1"/>
    <col min="5" max="16384" width="10" style="32"/>
  </cols>
  <sheetData>
    <row r="1" ht="24" customHeight="1"/>
    <row r="2" ht="14.25" customHeight="1" spans="1:1">
      <c r="A2" s="61"/>
    </row>
    <row r="3" ht="28.7" customHeight="1" spans="1:3">
      <c r="A3" s="55" t="s">
        <v>3235</v>
      </c>
      <c r="B3" s="55"/>
      <c r="C3" s="55"/>
    </row>
    <row r="4" s="30" customFormat="1" ht="24.95" customHeight="1" spans="1:3">
      <c r="A4" s="62"/>
      <c r="B4" s="62"/>
      <c r="C4" s="46" t="s">
        <v>3187</v>
      </c>
    </row>
    <row r="5" s="30" customFormat="1" ht="32.1" customHeight="1" spans="1:3">
      <c r="A5" s="37" t="s">
        <v>3209</v>
      </c>
      <c r="B5" s="37" t="s">
        <v>3147</v>
      </c>
      <c r="C5" s="37" t="s">
        <v>3210</v>
      </c>
    </row>
    <row r="6" s="30" customFormat="1" ht="32.1" customHeight="1" spans="1:3">
      <c r="A6" s="63" t="s">
        <v>3227</v>
      </c>
      <c r="B6" s="66">
        <v>648556</v>
      </c>
      <c r="C6" s="66">
        <v>680256</v>
      </c>
    </row>
    <row r="7" s="30" customFormat="1" ht="32.1" customHeight="1" spans="1:3">
      <c r="A7" s="63" t="s">
        <v>3228</v>
      </c>
      <c r="B7" s="64">
        <v>763752</v>
      </c>
      <c r="C7" s="64">
        <v>763752</v>
      </c>
    </row>
    <row r="8" s="30" customFormat="1" ht="32.1" customHeight="1" spans="1:3">
      <c r="A8" s="63" t="s">
        <v>3229</v>
      </c>
      <c r="B8" s="64">
        <v>172393</v>
      </c>
      <c r="C8" s="64">
        <v>172393</v>
      </c>
    </row>
    <row r="9" s="30" customFormat="1" ht="32.1" customHeight="1" spans="1:3">
      <c r="A9" s="63" t="s">
        <v>3230</v>
      </c>
      <c r="B9" s="64">
        <v>183410</v>
      </c>
      <c r="C9" s="64">
        <v>183410</v>
      </c>
    </row>
    <row r="10" s="30" customFormat="1" ht="32.1" customHeight="1" spans="1:3">
      <c r="A10" s="63" t="s">
        <v>3231</v>
      </c>
      <c r="B10" s="64">
        <v>669239</v>
      </c>
      <c r="C10" s="64">
        <v>669239</v>
      </c>
    </row>
    <row r="11" s="30" customFormat="1" ht="32.1" customHeight="1" spans="1:3">
      <c r="A11" s="63" t="s">
        <v>3232</v>
      </c>
      <c r="B11" s="64"/>
      <c r="C11" s="64"/>
    </row>
    <row r="12" s="30" customFormat="1" ht="32.1" customHeight="1" spans="1:3">
      <c r="A12" s="63" t="s">
        <v>3233</v>
      </c>
      <c r="B12" s="64">
        <v>763752</v>
      </c>
      <c r="C12" s="64"/>
    </row>
    <row r="13" s="31" customFormat="1" ht="65.1" customHeight="1" spans="1:3">
      <c r="A13" s="43" t="s">
        <v>3236</v>
      </c>
      <c r="B13" s="43"/>
      <c r="C13" s="43"/>
    </row>
    <row r="14" ht="30.95" customHeight="1" spans="1:3">
      <c r="A14" s="65"/>
      <c r="B14" s="65"/>
      <c r="C14" s="65"/>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topLeftCell="A19" workbookViewId="0">
      <selection activeCell="A12" sqref="A12"/>
    </sheetView>
  </sheetViews>
  <sheetFormatPr defaultColWidth="10" defaultRowHeight="14" outlineLevelCol="2"/>
  <cols>
    <col min="1" max="1" width="59.3727272727273" style="32" customWidth="1"/>
    <col min="2" max="3" width="25.6272727272727" style="32" customWidth="1"/>
    <col min="4" max="4" width="9.75454545454545" style="32" customWidth="1"/>
    <col min="5" max="16384" width="10" style="32"/>
  </cols>
  <sheetData>
    <row r="1" ht="24" customHeight="1"/>
    <row r="2" ht="14.25" customHeight="1" spans="1:1">
      <c r="A2" s="61"/>
    </row>
    <row r="3" ht="28.7" customHeight="1" spans="1:3">
      <c r="A3" s="55" t="s">
        <v>3237</v>
      </c>
      <c r="B3" s="55"/>
      <c r="C3" s="55"/>
    </row>
    <row r="4" s="30" customFormat="1" ht="24.95" customHeight="1" spans="1:3">
      <c r="A4" s="62"/>
      <c r="B4" s="62"/>
      <c r="C4" s="46" t="s">
        <v>3187</v>
      </c>
    </row>
    <row r="5" s="30" customFormat="1" ht="32.1" customHeight="1" spans="1:3">
      <c r="A5" s="37" t="s">
        <v>3209</v>
      </c>
      <c r="B5" s="37" t="s">
        <v>3147</v>
      </c>
      <c r="C5" s="37" t="s">
        <v>3210</v>
      </c>
    </row>
    <row r="6" s="30" customFormat="1" ht="32.1" customHeight="1" spans="1:3">
      <c r="A6" s="63" t="s">
        <v>3227</v>
      </c>
      <c r="B6" s="64">
        <v>187948</v>
      </c>
      <c r="C6" s="64">
        <v>187948</v>
      </c>
    </row>
    <row r="7" s="30" customFormat="1" ht="32.1" customHeight="1" spans="1:3">
      <c r="A7" s="63" t="s">
        <v>3228</v>
      </c>
      <c r="B7" s="64">
        <v>187948</v>
      </c>
      <c r="C7" s="64">
        <v>187948</v>
      </c>
    </row>
    <row r="8" s="30" customFormat="1" ht="32.1" customHeight="1" spans="1:3">
      <c r="A8" s="63" t="s">
        <v>3229</v>
      </c>
      <c r="B8" s="64">
        <v>39630</v>
      </c>
      <c r="C8" s="64">
        <v>49630</v>
      </c>
    </row>
    <row r="9" s="30" customFormat="1" ht="32.1" customHeight="1" spans="1:3">
      <c r="A9" s="63" t="s">
        <v>3230</v>
      </c>
      <c r="B9" s="64">
        <v>39630</v>
      </c>
      <c r="C9" s="64">
        <v>39630</v>
      </c>
    </row>
    <row r="10" s="30" customFormat="1" ht="32.1" customHeight="1" spans="1:3">
      <c r="A10" s="63" t="s">
        <v>3231</v>
      </c>
      <c r="B10" s="64">
        <v>187948</v>
      </c>
      <c r="C10" s="64">
        <v>197948</v>
      </c>
    </row>
    <row r="11" s="30" customFormat="1" ht="32.1" customHeight="1" spans="1:3">
      <c r="A11" s="63" t="s">
        <v>3232</v>
      </c>
      <c r="B11" s="64"/>
      <c r="C11" s="64"/>
    </row>
    <row r="12" s="30" customFormat="1" ht="32.1" customHeight="1" spans="1:3">
      <c r="A12" s="63" t="s">
        <v>3233</v>
      </c>
      <c r="B12" s="64">
        <v>187948</v>
      </c>
      <c r="C12" s="64"/>
    </row>
    <row r="13" s="31" customFormat="1" ht="65.1" customHeight="1" spans="1:3">
      <c r="A13" s="43" t="s">
        <v>3236</v>
      </c>
      <c r="B13" s="43"/>
      <c r="C13" s="43"/>
    </row>
    <row r="14" ht="30.95" customHeight="1" spans="1:3">
      <c r="A14" s="65"/>
      <c r="B14" s="65"/>
      <c r="C14" s="65"/>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16" workbookViewId="0">
      <selection activeCell="M6" sqref="M6"/>
    </sheetView>
  </sheetViews>
  <sheetFormatPr defaultColWidth="10" defaultRowHeight="14" outlineLevelCol="3"/>
  <cols>
    <col min="1" max="1" width="36" style="32" customWidth="1"/>
    <col min="2" max="4" width="15.6272727272727" style="32" customWidth="1"/>
    <col min="5" max="5" width="9.75454545454545" style="32" customWidth="1"/>
    <col min="6" max="16384" width="10" style="32"/>
  </cols>
  <sheetData>
    <row r="1" ht="21.95" customHeight="1"/>
    <row r="2" ht="14.25" customHeight="1" spans="1:1">
      <c r="A2" s="54"/>
    </row>
    <row r="3" ht="63" customHeight="1" spans="1:4">
      <c r="A3" s="55" t="s">
        <v>3238</v>
      </c>
      <c r="B3" s="55"/>
      <c r="C3" s="55"/>
      <c r="D3" s="55"/>
    </row>
    <row r="4" s="30" customFormat="1" ht="30" customHeight="1" spans="4:4">
      <c r="D4" s="46" t="s">
        <v>3187</v>
      </c>
    </row>
    <row r="5" s="30" customFormat="1" ht="24.95" customHeight="1" spans="1:4">
      <c r="A5" s="37" t="s">
        <v>3209</v>
      </c>
      <c r="B5" s="37" t="s">
        <v>3239</v>
      </c>
      <c r="C5" s="37" t="s">
        <v>3240</v>
      </c>
      <c r="D5" s="37" t="s">
        <v>3241</v>
      </c>
    </row>
    <row r="6" s="30" customFormat="1" ht="24.95" customHeight="1" spans="1:4">
      <c r="A6" s="56" t="s">
        <v>3242</v>
      </c>
      <c r="B6" s="38" t="s">
        <v>3243</v>
      </c>
      <c r="C6" s="57">
        <f>C7+C9</f>
        <v>256993</v>
      </c>
      <c r="D6" s="57">
        <f>D7+D9</f>
        <v>200827</v>
      </c>
    </row>
    <row r="7" s="30" customFormat="1" ht="24.95" customHeight="1" spans="1:4">
      <c r="A7" s="58" t="s">
        <v>3244</v>
      </c>
      <c r="B7" s="38" t="s">
        <v>3195</v>
      </c>
      <c r="C7" s="59">
        <v>34970</v>
      </c>
      <c r="D7" s="59">
        <v>28434</v>
      </c>
    </row>
    <row r="8" s="30" customFormat="1" ht="24.95" customHeight="1" spans="1:4">
      <c r="A8" s="58" t="s">
        <v>3245</v>
      </c>
      <c r="B8" s="38" t="s">
        <v>3196</v>
      </c>
      <c r="C8" s="59">
        <v>34970</v>
      </c>
      <c r="D8" s="59">
        <v>28434</v>
      </c>
    </row>
    <row r="9" s="30" customFormat="1" ht="24.95" customHeight="1" spans="1:4">
      <c r="A9" s="58" t="s">
        <v>3246</v>
      </c>
      <c r="B9" s="38" t="s">
        <v>3247</v>
      </c>
      <c r="C9" s="59">
        <v>222023</v>
      </c>
      <c r="D9" s="59">
        <v>172393</v>
      </c>
    </row>
    <row r="10" s="30" customFormat="1" ht="24.95" customHeight="1" spans="1:4">
      <c r="A10" s="58" t="s">
        <v>3245</v>
      </c>
      <c r="B10" s="38" t="s">
        <v>3198</v>
      </c>
      <c r="C10" s="59">
        <v>212023</v>
      </c>
      <c r="D10" s="59">
        <v>172393</v>
      </c>
    </row>
    <row r="11" s="30" customFormat="1" ht="24.95" customHeight="1" spans="1:4">
      <c r="A11" s="56" t="s">
        <v>3248</v>
      </c>
      <c r="B11" s="38" t="s">
        <v>3249</v>
      </c>
      <c r="C11" s="59">
        <f>C12+C13</f>
        <v>274962</v>
      </c>
      <c r="D11" s="59">
        <f>D12+D13</f>
        <v>223666</v>
      </c>
    </row>
    <row r="12" s="30" customFormat="1" ht="24.95" customHeight="1" spans="1:4">
      <c r="A12" s="58" t="s">
        <v>3244</v>
      </c>
      <c r="B12" s="38" t="s">
        <v>3250</v>
      </c>
      <c r="C12" s="59">
        <v>51922</v>
      </c>
      <c r="D12" s="59">
        <v>40256</v>
      </c>
    </row>
    <row r="13" s="30" customFormat="1" ht="24.95" customHeight="1" spans="1:4">
      <c r="A13" s="58" t="s">
        <v>3246</v>
      </c>
      <c r="B13" s="38" t="s">
        <v>3251</v>
      </c>
      <c r="C13" s="59">
        <v>223040</v>
      </c>
      <c r="D13" s="59">
        <v>183410</v>
      </c>
    </row>
    <row r="14" s="30" customFormat="1" ht="24.95" customHeight="1" spans="1:4">
      <c r="A14" s="56" t="s">
        <v>3252</v>
      </c>
      <c r="B14" s="38" t="s">
        <v>3253</v>
      </c>
      <c r="C14" s="59">
        <f>C15+C16</f>
        <v>41876</v>
      </c>
      <c r="D14" s="59">
        <f>D15+D16</f>
        <v>34747</v>
      </c>
    </row>
    <row r="15" s="30" customFormat="1" ht="24.95" customHeight="1" spans="1:4">
      <c r="A15" s="58" t="s">
        <v>3244</v>
      </c>
      <c r="B15" s="38" t="s">
        <v>3254</v>
      </c>
      <c r="C15" s="59">
        <v>13522</v>
      </c>
      <c r="D15" s="59">
        <v>11681</v>
      </c>
    </row>
    <row r="16" s="30" customFormat="1" ht="24.95" customHeight="1" spans="1:4">
      <c r="A16" s="58" t="s">
        <v>3246</v>
      </c>
      <c r="B16" s="38" t="s">
        <v>3255</v>
      </c>
      <c r="C16" s="59">
        <v>28354</v>
      </c>
      <c r="D16" s="59">
        <v>23066</v>
      </c>
    </row>
    <row r="17" s="30" customFormat="1" ht="24.95" customHeight="1" spans="1:4">
      <c r="A17" s="56" t="s">
        <v>3256</v>
      </c>
      <c r="B17" s="38" t="s">
        <v>3257</v>
      </c>
      <c r="C17" s="59">
        <f>C18+C21</f>
        <v>215941</v>
      </c>
      <c r="D17" s="59">
        <f>D18+D21</f>
        <v>211791</v>
      </c>
    </row>
    <row r="18" s="30" customFormat="1" ht="24.95" customHeight="1" spans="1:4">
      <c r="A18" s="58" t="s">
        <v>3244</v>
      </c>
      <c r="B18" s="38" t="s">
        <v>3258</v>
      </c>
      <c r="C18" s="59">
        <v>29291</v>
      </c>
      <c r="D18" s="59">
        <v>28301</v>
      </c>
    </row>
    <row r="19" s="30" customFormat="1" ht="24.95" customHeight="1" spans="1:4">
      <c r="A19" s="58" t="s">
        <v>3259</v>
      </c>
      <c r="B19" s="38"/>
      <c r="C19" s="59">
        <v>27101</v>
      </c>
      <c r="D19" s="59">
        <v>27101</v>
      </c>
    </row>
    <row r="20" s="30" customFormat="1" ht="24.95" customHeight="1" spans="1:4">
      <c r="A20" s="58" t="s">
        <v>3260</v>
      </c>
      <c r="B20" s="38" t="s">
        <v>3261</v>
      </c>
      <c r="C20" s="59">
        <v>2190</v>
      </c>
      <c r="D20" s="59">
        <v>1200</v>
      </c>
    </row>
    <row r="21" s="30" customFormat="1" ht="24.95" customHeight="1" spans="1:4">
      <c r="A21" s="58" t="s">
        <v>3246</v>
      </c>
      <c r="B21" s="38" t="s">
        <v>3262</v>
      </c>
      <c r="C21" s="59">
        <v>186650</v>
      </c>
      <c r="D21" s="59">
        <v>183490</v>
      </c>
    </row>
    <row r="22" s="30" customFormat="1" ht="24.95" customHeight="1" spans="1:4">
      <c r="A22" s="58" t="s">
        <v>3259</v>
      </c>
      <c r="B22" s="38"/>
      <c r="C22" s="59">
        <v>166790</v>
      </c>
      <c r="D22" s="59">
        <v>166790</v>
      </c>
    </row>
    <row r="23" s="30" customFormat="1" ht="24.95" customHeight="1" spans="1:4">
      <c r="A23" s="58" t="s">
        <v>3263</v>
      </c>
      <c r="B23" s="38" t="s">
        <v>3264</v>
      </c>
      <c r="C23" s="59">
        <v>19860</v>
      </c>
      <c r="D23" s="59">
        <v>16700</v>
      </c>
    </row>
    <row r="24" s="30" customFormat="1" ht="24.95" customHeight="1" spans="1:4">
      <c r="A24" s="56" t="s">
        <v>3265</v>
      </c>
      <c r="B24" s="38" t="s">
        <v>3266</v>
      </c>
      <c r="C24" s="59">
        <f>C25+C26</f>
        <v>42038</v>
      </c>
      <c r="D24" s="59">
        <f>D25+D26</f>
        <v>34329</v>
      </c>
    </row>
    <row r="25" s="30" customFormat="1" ht="24.95" customHeight="1" spans="1:4">
      <c r="A25" s="58" t="s">
        <v>3244</v>
      </c>
      <c r="B25" s="38" t="s">
        <v>3267</v>
      </c>
      <c r="C25" s="59">
        <v>12954</v>
      </c>
      <c r="D25" s="59">
        <v>11262</v>
      </c>
    </row>
    <row r="26" s="30" customFormat="1" ht="24.95" customHeight="1" spans="1:4">
      <c r="A26" s="58" t="s">
        <v>3246</v>
      </c>
      <c r="B26" s="38" t="s">
        <v>3268</v>
      </c>
      <c r="C26" s="59">
        <v>29084</v>
      </c>
      <c r="D26" s="59">
        <v>23067</v>
      </c>
    </row>
    <row r="27" s="31" customFormat="1" ht="69.95" customHeight="1" spans="1:4">
      <c r="A27" s="60" t="s">
        <v>3269</v>
      </c>
      <c r="B27" s="60"/>
      <c r="C27" s="60"/>
      <c r="D27" s="60"/>
    </row>
    <row r="28" ht="24.95" customHeight="1" spans="1:4">
      <c r="A28" s="61"/>
      <c r="B28" s="61"/>
      <c r="C28" s="61"/>
      <c r="D28" s="61"/>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45"/>
  <sheetViews>
    <sheetView showGridLines="0" showZeros="0" view="pageBreakPreview" zoomScale="80" zoomScaleNormal="90" topLeftCell="B1" workbookViewId="0">
      <pane ySplit="3" topLeftCell="A25" activePane="bottomLeft" state="frozen"/>
      <selection/>
      <selection pane="bottomLeft" activeCell="B38" sqref="B38:C38"/>
    </sheetView>
  </sheetViews>
  <sheetFormatPr defaultColWidth="9" defaultRowHeight="15" outlineLevelCol="6"/>
  <cols>
    <col min="1" max="1" width="14.5" style="157" customWidth="1"/>
    <col min="2" max="2" width="50.7545454545455" style="157" customWidth="1"/>
    <col min="3" max="5" width="20.6272727272727" style="157" customWidth="1"/>
    <col min="6" max="16384" width="9" style="275"/>
  </cols>
  <sheetData>
    <row r="1" ht="45" customHeight="1" spans="1:5">
      <c r="A1" s="347"/>
      <c r="B1" s="347" t="s">
        <v>155</v>
      </c>
      <c r="C1" s="347"/>
      <c r="D1" s="347"/>
      <c r="E1" s="347"/>
    </row>
    <row r="2" ht="18.95" customHeight="1" spans="2:5">
      <c r="B2" s="527"/>
      <c r="C2" s="350"/>
      <c r="D2" s="350"/>
      <c r="E2" s="528" t="s">
        <v>2</v>
      </c>
    </row>
    <row r="3" s="524" customFormat="1" ht="45" customHeight="1" spans="1:6">
      <c r="A3" s="529" t="s">
        <v>3</v>
      </c>
      <c r="B3" s="353" t="s">
        <v>4</v>
      </c>
      <c r="C3" s="176" t="s">
        <v>150</v>
      </c>
      <c r="D3" s="176" t="s">
        <v>6</v>
      </c>
      <c r="E3" s="176" t="s">
        <v>151</v>
      </c>
      <c r="F3" s="281" t="s">
        <v>8</v>
      </c>
    </row>
    <row r="4" ht="32.1" customHeight="1" spans="1:6">
      <c r="A4" s="530" t="s">
        <v>9</v>
      </c>
      <c r="B4" s="531" t="s">
        <v>10</v>
      </c>
      <c r="C4" s="459">
        <f>SUM(C5:C19)</f>
        <v>50440</v>
      </c>
      <c r="D4" s="459">
        <v>50366</v>
      </c>
      <c r="E4" s="324"/>
      <c r="F4" s="285" t="str">
        <f t="shared" ref="F4:F37" si="0">IF(LEN(A4)=3,"是",IF(B4&lt;&gt;"",IF(SUM(C4:D4)&lt;&gt;0,"是","否"),"是"))</f>
        <v>是</v>
      </c>
    </row>
    <row r="5" ht="32.1" customHeight="1" spans="1:6">
      <c r="A5" s="365" t="s">
        <v>11</v>
      </c>
      <c r="B5" s="532" t="s">
        <v>12</v>
      </c>
      <c r="C5" s="369">
        <v>20460</v>
      </c>
      <c r="D5" s="369">
        <v>18067</v>
      </c>
      <c r="E5" s="359"/>
      <c r="F5" s="285" t="str">
        <f t="shared" si="0"/>
        <v>是</v>
      </c>
    </row>
    <row r="6" ht="32.1" customHeight="1" spans="1:6">
      <c r="A6" s="365" t="s">
        <v>13</v>
      </c>
      <c r="B6" s="532" t="s">
        <v>14</v>
      </c>
      <c r="C6" s="369">
        <v>1500</v>
      </c>
      <c r="D6" s="369">
        <v>1850</v>
      </c>
      <c r="E6" s="359"/>
      <c r="F6" s="285" t="str">
        <f t="shared" si="0"/>
        <v>是</v>
      </c>
    </row>
    <row r="7" ht="32.1" customHeight="1" spans="1:6">
      <c r="A7" s="365" t="s">
        <v>15</v>
      </c>
      <c r="B7" s="532" t="s">
        <v>16</v>
      </c>
      <c r="C7" s="369">
        <v>690</v>
      </c>
      <c r="D7" s="369">
        <v>830</v>
      </c>
      <c r="E7" s="359"/>
      <c r="F7" s="285" t="str">
        <f t="shared" si="0"/>
        <v>是</v>
      </c>
    </row>
    <row r="8" customFormat="1" ht="32.1" customHeight="1" spans="1:6">
      <c r="A8" s="533" t="s">
        <v>17</v>
      </c>
      <c r="B8" s="534" t="s">
        <v>18</v>
      </c>
      <c r="C8" s="369">
        <v>50</v>
      </c>
      <c r="D8" s="535">
        <v>21</v>
      </c>
      <c r="E8" s="385"/>
      <c r="F8" s="285" t="str">
        <f t="shared" si="0"/>
        <v>是</v>
      </c>
    </row>
    <row r="9" ht="32.1" customHeight="1" spans="1:6">
      <c r="A9" s="365" t="s">
        <v>19</v>
      </c>
      <c r="B9" s="532" t="s">
        <v>20</v>
      </c>
      <c r="C9" s="369">
        <v>7800</v>
      </c>
      <c r="D9" s="369">
        <v>7988</v>
      </c>
      <c r="E9" s="359"/>
      <c r="F9" s="285" t="str">
        <f t="shared" si="0"/>
        <v>是</v>
      </c>
    </row>
    <row r="10" customFormat="1" ht="32.1" customHeight="1" spans="1:6">
      <c r="A10" s="533" t="s">
        <v>21</v>
      </c>
      <c r="B10" s="534" t="s">
        <v>22</v>
      </c>
      <c r="C10" s="369">
        <v>3430</v>
      </c>
      <c r="D10" s="535">
        <v>4300</v>
      </c>
      <c r="E10" s="385"/>
      <c r="F10" s="285" t="str">
        <f t="shared" si="0"/>
        <v>是</v>
      </c>
    </row>
    <row r="11" customFormat="1" ht="32.1" customHeight="1" spans="1:6">
      <c r="A11" s="533" t="s">
        <v>23</v>
      </c>
      <c r="B11" s="534" t="s">
        <v>24</v>
      </c>
      <c r="C11" s="369">
        <v>2300</v>
      </c>
      <c r="D11" s="535">
        <v>1850</v>
      </c>
      <c r="E11" s="385"/>
      <c r="F11" s="285" t="str">
        <f t="shared" si="0"/>
        <v>是</v>
      </c>
    </row>
    <row r="12" customFormat="1" ht="32.1" customHeight="1" spans="1:6">
      <c r="A12" s="533" t="s">
        <v>25</v>
      </c>
      <c r="B12" s="534" t="s">
        <v>26</v>
      </c>
      <c r="C12" s="369">
        <v>2560</v>
      </c>
      <c r="D12" s="535">
        <v>3800</v>
      </c>
      <c r="E12" s="385"/>
      <c r="F12" s="285" t="str">
        <f t="shared" si="0"/>
        <v>是</v>
      </c>
    </row>
    <row r="13" customFormat="1" ht="32.1" customHeight="1" spans="1:6">
      <c r="A13" s="533" t="s">
        <v>27</v>
      </c>
      <c r="B13" s="534" t="s">
        <v>28</v>
      </c>
      <c r="C13" s="369">
        <v>3100</v>
      </c>
      <c r="D13" s="535">
        <v>2640</v>
      </c>
      <c r="E13" s="385"/>
      <c r="F13" s="285" t="str">
        <f t="shared" si="0"/>
        <v>是</v>
      </c>
    </row>
    <row r="14" customFormat="1" ht="32.1" customHeight="1" spans="1:6">
      <c r="A14" s="533" t="s">
        <v>29</v>
      </c>
      <c r="B14" s="534" t="s">
        <v>30</v>
      </c>
      <c r="C14" s="369">
        <v>1950</v>
      </c>
      <c r="D14" s="535">
        <v>2710</v>
      </c>
      <c r="E14" s="385"/>
      <c r="F14" s="285" t="str">
        <f t="shared" si="0"/>
        <v>是</v>
      </c>
    </row>
    <row r="15" ht="32.1" customHeight="1" spans="1:6">
      <c r="A15" s="365" t="s">
        <v>31</v>
      </c>
      <c r="B15" s="532" t="s">
        <v>32</v>
      </c>
      <c r="C15" s="369">
        <v>100</v>
      </c>
      <c r="D15" s="369"/>
      <c r="E15" s="359"/>
      <c r="F15" s="285" t="str">
        <f t="shared" si="0"/>
        <v>是</v>
      </c>
    </row>
    <row r="16" customFormat="1" ht="32.1" customHeight="1" spans="1:6">
      <c r="A16" s="533" t="s">
        <v>33</v>
      </c>
      <c r="B16" s="534" t="s">
        <v>34</v>
      </c>
      <c r="C16" s="369">
        <v>6050</v>
      </c>
      <c r="D16" s="535">
        <v>5900</v>
      </c>
      <c r="E16" s="385"/>
      <c r="F16" s="285" t="str">
        <f t="shared" si="0"/>
        <v>是</v>
      </c>
    </row>
    <row r="17" customFormat="1" ht="32.1" customHeight="1" spans="1:6">
      <c r="A17" s="533" t="s">
        <v>35</v>
      </c>
      <c r="B17" s="534" t="s">
        <v>36</v>
      </c>
      <c r="C17" s="369">
        <v>300</v>
      </c>
      <c r="D17" s="535">
        <v>300</v>
      </c>
      <c r="E17" s="385"/>
      <c r="F17" s="285" t="str">
        <f t="shared" si="0"/>
        <v>是</v>
      </c>
    </row>
    <row r="18" customFormat="1" ht="32.1" customHeight="1" spans="1:6">
      <c r="A18" s="533" t="s">
        <v>37</v>
      </c>
      <c r="B18" s="534" t="s">
        <v>38</v>
      </c>
      <c r="C18" s="369">
        <v>150</v>
      </c>
      <c r="D18" s="535">
        <v>110</v>
      </c>
      <c r="E18" s="385"/>
      <c r="F18" s="285" t="str">
        <f t="shared" si="0"/>
        <v>是</v>
      </c>
    </row>
    <row r="19" customFormat="1" ht="32.1" customHeight="1" spans="1:6">
      <c r="A19" s="599" t="s">
        <v>152</v>
      </c>
      <c r="B19" s="534" t="s">
        <v>40</v>
      </c>
      <c r="C19" s="536"/>
      <c r="D19" s="535"/>
      <c r="E19" s="385"/>
      <c r="F19" s="285" t="str">
        <f t="shared" si="0"/>
        <v>否</v>
      </c>
    </row>
    <row r="20" ht="32.1" customHeight="1" spans="1:6">
      <c r="A20" s="361" t="s">
        <v>41</v>
      </c>
      <c r="B20" s="531" t="s">
        <v>42</v>
      </c>
      <c r="C20" s="459">
        <f>SUM(C21:C28)</f>
        <v>30910</v>
      </c>
      <c r="D20" s="459">
        <v>33577</v>
      </c>
      <c r="E20" s="357"/>
      <c r="F20" s="285" t="str">
        <f t="shared" si="0"/>
        <v>是</v>
      </c>
    </row>
    <row r="21" ht="32.1" customHeight="1" spans="1:6">
      <c r="A21" s="537" t="s">
        <v>43</v>
      </c>
      <c r="B21" s="532" t="s">
        <v>44</v>
      </c>
      <c r="C21" s="369">
        <v>1850</v>
      </c>
      <c r="D21" s="369">
        <v>1580</v>
      </c>
      <c r="E21" s="359"/>
      <c r="F21" s="285" t="str">
        <f t="shared" si="0"/>
        <v>是</v>
      </c>
    </row>
    <row r="22" ht="32.1" customHeight="1" spans="1:6">
      <c r="A22" s="365" t="s">
        <v>45</v>
      </c>
      <c r="B22" s="538" t="s">
        <v>46</v>
      </c>
      <c r="C22" s="369">
        <v>300</v>
      </c>
      <c r="D22" s="369">
        <v>500</v>
      </c>
      <c r="E22" s="359"/>
      <c r="F22" s="285" t="str">
        <f t="shared" si="0"/>
        <v>是</v>
      </c>
    </row>
    <row r="23" ht="32.1" customHeight="1" spans="1:6">
      <c r="A23" s="365" t="s">
        <v>47</v>
      </c>
      <c r="B23" s="532" t="s">
        <v>48</v>
      </c>
      <c r="C23" s="369">
        <v>350</v>
      </c>
      <c r="D23" s="369">
        <v>120</v>
      </c>
      <c r="E23" s="359"/>
      <c r="F23" s="285" t="str">
        <f t="shared" si="0"/>
        <v>是</v>
      </c>
    </row>
    <row r="24" ht="32.1" customHeight="1" spans="1:6">
      <c r="A24" s="365" t="s">
        <v>49</v>
      </c>
      <c r="B24" s="532" t="s">
        <v>50</v>
      </c>
      <c r="C24" s="369"/>
      <c r="D24" s="369"/>
      <c r="E24" s="359"/>
      <c r="F24" s="285" t="str">
        <f t="shared" si="0"/>
        <v>否</v>
      </c>
    </row>
    <row r="25" ht="32.1" customHeight="1" spans="1:6">
      <c r="A25" s="365" t="s">
        <v>51</v>
      </c>
      <c r="B25" s="532" t="s">
        <v>52</v>
      </c>
      <c r="C25" s="369">
        <v>26900</v>
      </c>
      <c r="D25" s="369">
        <v>29412</v>
      </c>
      <c r="E25" s="359"/>
      <c r="F25" s="285" t="str">
        <f t="shared" si="0"/>
        <v>是</v>
      </c>
    </row>
    <row r="26" customFormat="1" ht="32.1" customHeight="1" spans="1:6">
      <c r="A26" s="533" t="s">
        <v>53</v>
      </c>
      <c r="B26" s="534" t="s">
        <v>54</v>
      </c>
      <c r="C26" s="369">
        <v>10</v>
      </c>
      <c r="D26" s="535">
        <v>15</v>
      </c>
      <c r="E26" s="385"/>
      <c r="F26" s="285" t="str">
        <f t="shared" si="0"/>
        <v>是</v>
      </c>
    </row>
    <row r="27" ht="32.1" customHeight="1" spans="1:6">
      <c r="A27" s="365" t="s">
        <v>55</v>
      </c>
      <c r="B27" s="532" t="s">
        <v>56</v>
      </c>
      <c r="C27" s="369">
        <v>400</v>
      </c>
      <c r="D27" s="369">
        <v>450</v>
      </c>
      <c r="E27" s="359"/>
      <c r="F27" s="285" t="str">
        <f t="shared" si="0"/>
        <v>是</v>
      </c>
    </row>
    <row r="28" ht="32.1" customHeight="1" spans="1:6">
      <c r="A28" s="365" t="s">
        <v>57</v>
      </c>
      <c r="B28" s="532" t="s">
        <v>58</v>
      </c>
      <c r="C28" s="369">
        <v>1100</v>
      </c>
      <c r="D28" s="369">
        <v>1500</v>
      </c>
      <c r="E28" s="359"/>
      <c r="F28" s="285" t="str">
        <f t="shared" si="0"/>
        <v>是</v>
      </c>
    </row>
    <row r="29" ht="32.1" customHeight="1" spans="1:6">
      <c r="A29" s="365"/>
      <c r="B29" s="532"/>
      <c r="C29" s="224"/>
      <c r="D29" s="369"/>
      <c r="E29" s="359"/>
      <c r="F29" s="285" t="str">
        <f t="shared" si="0"/>
        <v>是</v>
      </c>
    </row>
    <row r="30" s="349" customFormat="1" ht="32.1" customHeight="1" spans="1:6">
      <c r="A30" s="539"/>
      <c r="B30" s="540" t="s">
        <v>156</v>
      </c>
      <c r="C30" s="459">
        <v>81350</v>
      </c>
      <c r="D30" s="459">
        <v>83943</v>
      </c>
      <c r="E30" s="357"/>
      <c r="F30" s="285" t="str">
        <f t="shared" si="0"/>
        <v>是</v>
      </c>
    </row>
    <row r="31" ht="32.1" customHeight="1" spans="1:6">
      <c r="A31" s="361">
        <v>105</v>
      </c>
      <c r="B31" s="194" t="s">
        <v>60</v>
      </c>
      <c r="C31" s="224"/>
      <c r="D31" s="459"/>
      <c r="E31" s="392"/>
      <c r="F31" s="285" t="str">
        <f t="shared" si="0"/>
        <v>是</v>
      </c>
    </row>
    <row r="32" ht="32.1" customHeight="1" spans="1:6">
      <c r="A32" s="541">
        <v>110</v>
      </c>
      <c r="B32" s="542" t="s">
        <v>61</v>
      </c>
      <c r="C32" s="459">
        <v>34561</v>
      </c>
      <c r="D32" s="459">
        <v>28092</v>
      </c>
      <c r="E32" s="392"/>
      <c r="F32" s="285" t="str">
        <f t="shared" si="0"/>
        <v>是</v>
      </c>
    </row>
    <row r="33" ht="32.1" customHeight="1" spans="1:6">
      <c r="A33" s="395">
        <v>11001</v>
      </c>
      <c r="B33" s="333" t="s">
        <v>62</v>
      </c>
      <c r="C33" s="369">
        <v>2211</v>
      </c>
      <c r="D33" s="369">
        <v>2158</v>
      </c>
      <c r="E33" s="397"/>
      <c r="F33" s="285" t="str">
        <f t="shared" si="0"/>
        <v>是</v>
      </c>
    </row>
    <row r="34" ht="32.1" customHeight="1" spans="1:7">
      <c r="A34" s="395"/>
      <c r="B34" s="333" t="s">
        <v>63</v>
      </c>
      <c r="C34" s="369">
        <v>12625</v>
      </c>
      <c r="D34" s="369">
        <v>15955</v>
      </c>
      <c r="E34" s="397"/>
      <c r="F34" s="285" t="str">
        <f t="shared" si="0"/>
        <v>是</v>
      </c>
      <c r="G34" s="543"/>
    </row>
    <row r="35" ht="32.1" customHeight="1" spans="1:6">
      <c r="A35" s="395">
        <v>11006</v>
      </c>
      <c r="B35" s="333" t="s">
        <v>154</v>
      </c>
      <c r="C35" s="369"/>
      <c r="D35" s="369"/>
      <c r="E35" s="397"/>
      <c r="F35" s="285" t="str">
        <f t="shared" si="0"/>
        <v>否</v>
      </c>
    </row>
    <row r="36" ht="32.1" customHeight="1" spans="1:6">
      <c r="A36" s="395">
        <v>11008</v>
      </c>
      <c r="B36" s="333" t="s">
        <v>64</v>
      </c>
      <c r="C36" s="369">
        <v>6163</v>
      </c>
      <c r="D36" s="369">
        <v>2110</v>
      </c>
      <c r="E36" s="397"/>
      <c r="F36" s="285" t="str">
        <f t="shared" si="0"/>
        <v>是</v>
      </c>
    </row>
    <row r="37" ht="32.1" customHeight="1" spans="1:6">
      <c r="A37" s="395">
        <v>11009</v>
      </c>
      <c r="B37" s="333" t="s">
        <v>65</v>
      </c>
      <c r="C37" s="369">
        <v>7026</v>
      </c>
      <c r="D37" s="369">
        <v>7869</v>
      </c>
      <c r="E37" s="397"/>
      <c r="F37" s="285" t="str">
        <f t="shared" si="0"/>
        <v>是</v>
      </c>
    </row>
    <row r="38" customFormat="1" ht="32.1" customHeight="1" spans="1:7">
      <c r="A38" s="544">
        <v>10011</v>
      </c>
      <c r="B38" s="545" t="s">
        <v>66</v>
      </c>
      <c r="C38" s="546">
        <v>6536</v>
      </c>
      <c r="D38" s="388"/>
      <c r="E38" s="397"/>
      <c r="F38" s="547"/>
      <c r="G38" s="171"/>
    </row>
    <row r="39" s="525" customFormat="1" ht="17.5" hidden="1" spans="1:6">
      <c r="A39" s="548">
        <v>11013</v>
      </c>
      <c r="B39" s="549" t="s">
        <v>67</v>
      </c>
      <c r="C39" s="550">
        <v>0</v>
      </c>
      <c r="D39" s="535"/>
      <c r="E39" s="551"/>
      <c r="F39" s="285" t="str">
        <f t="shared" ref="F39:F41" si="1">IF(LEN(A39)=3,"是",IF(B39&lt;&gt;"",IF(SUM(C39:D39)&lt;&gt;0,"是","否"),"是"))</f>
        <v>否</v>
      </c>
    </row>
    <row r="40" s="526" customFormat="1" ht="32.1" customHeight="1" spans="1:6">
      <c r="A40" s="395">
        <v>11015</v>
      </c>
      <c r="B40" s="339" t="s">
        <v>68</v>
      </c>
      <c r="C40" s="224"/>
      <c r="D40" s="369"/>
      <c r="E40" s="552"/>
      <c r="F40" s="285" t="str">
        <f t="shared" si="1"/>
        <v>否</v>
      </c>
    </row>
    <row r="41" ht="32.1" customHeight="1" spans="1:6">
      <c r="A41" s="553"/>
      <c r="B41" s="554" t="s">
        <v>69</v>
      </c>
      <c r="C41" s="459">
        <v>115911</v>
      </c>
      <c r="D41" s="459">
        <v>112035</v>
      </c>
      <c r="E41" s="392"/>
      <c r="F41" s="285" t="str">
        <f t="shared" si="1"/>
        <v>是</v>
      </c>
    </row>
    <row r="42" spans="4:4">
      <c r="D42" s="555"/>
    </row>
    <row r="43" spans="4:4">
      <c r="D43" s="555"/>
    </row>
    <row r="44" spans="4:4">
      <c r="D44" s="555"/>
    </row>
    <row r="45" spans="4:4">
      <c r="D45" s="555"/>
    </row>
  </sheetData>
  <autoFilter ref="A3:F41">
    <filterColumn colId="5">
      <customFilters>
        <customFilter operator="equal" val="是"/>
      </customFilters>
    </filterColumn>
    <extLst/>
  </autoFilter>
  <mergeCells count="1">
    <mergeCell ref="B1:E1"/>
  </mergeCells>
  <conditionalFormatting sqref="E2">
    <cfRule type="cellIs" dxfId="0" priority="29" stopIfTrue="1" operator="lessThanOrEqual">
      <formula>-1</formula>
    </cfRule>
  </conditionalFormatting>
  <conditionalFormatting sqref="C4">
    <cfRule type="expression" dxfId="1" priority="9" stopIfTrue="1">
      <formula>"len($A:$A)=3"</formula>
    </cfRule>
    <cfRule type="expression" dxfId="1" priority="10" stopIfTrue="1">
      <formula>"len($A:$A)=3"</formula>
    </cfRule>
  </conditionalFormatting>
  <conditionalFormatting sqref="C20">
    <cfRule type="expression" dxfId="1" priority="7" stopIfTrue="1">
      <formula>"len($A:$A)=3"</formula>
    </cfRule>
    <cfRule type="expression" dxfId="1" priority="8" stopIfTrue="1">
      <formula>"len($A:$A)=3"</formula>
    </cfRule>
  </conditionalFormatting>
  <conditionalFormatting sqref="C30">
    <cfRule type="expression" dxfId="1" priority="5" stopIfTrue="1">
      <formula>"len($A:$A)=3"</formula>
    </cfRule>
    <cfRule type="expression" dxfId="1" priority="6" stopIfTrue="1">
      <formula>"len($A:$A)=3"</formula>
    </cfRule>
  </conditionalFormatting>
  <conditionalFormatting sqref="A31:B31">
    <cfRule type="expression" dxfId="1" priority="33" stopIfTrue="1">
      <formula>"len($A:$A)=3"</formula>
    </cfRule>
  </conditionalFormatting>
  <conditionalFormatting sqref="C31">
    <cfRule type="expression" dxfId="1" priority="16" stopIfTrue="1">
      <formula>"len($A:$A)=3"</formula>
    </cfRule>
    <cfRule type="expression" dxfId="1" priority="17" stopIfTrue="1">
      <formula>"len($A:$A)=3"</formula>
    </cfRule>
  </conditionalFormatting>
  <conditionalFormatting sqref="C32">
    <cfRule type="expression" dxfId="1" priority="3" stopIfTrue="1">
      <formula>"len($A:$A)=3"</formula>
    </cfRule>
    <cfRule type="expression" dxfId="1" priority="4" stopIfTrue="1">
      <formula>"len($A:$A)=3"</formula>
    </cfRule>
  </conditionalFormatting>
  <conditionalFormatting sqref="D32">
    <cfRule type="expression" dxfId="1" priority="32" stopIfTrue="1">
      <formula>"len($A:$A)=3"</formula>
    </cfRule>
  </conditionalFormatting>
  <conditionalFormatting sqref="A38:B38">
    <cfRule type="expression" dxfId="1" priority="11" stopIfTrue="1">
      <formula>"len($A:$A)=3"</formula>
    </cfRule>
  </conditionalFormatting>
  <conditionalFormatting sqref="D38">
    <cfRule type="expression" dxfId="1" priority="12" stopIfTrue="1">
      <formula>"len($A:$A)=3"</formula>
    </cfRule>
  </conditionalFormatting>
  <conditionalFormatting sqref="F38">
    <cfRule type="cellIs" dxfId="2" priority="14" stopIfTrue="1" operator="lessThan">
      <formula>0</formula>
    </cfRule>
    <cfRule type="cellIs" dxfId="2" priority="15" stopIfTrue="1" operator="lessThan">
      <formula>0</formula>
    </cfRule>
  </conditionalFormatting>
  <conditionalFormatting sqref="C41">
    <cfRule type="expression" dxfId="1" priority="1" stopIfTrue="1">
      <formula>"len($A:$A)=3"</formula>
    </cfRule>
    <cfRule type="expression" dxfId="1" priority="2" stopIfTrue="1">
      <formula>"len($A:$A)=3"</formula>
    </cfRule>
  </conditionalFormatting>
  <conditionalFormatting sqref="B7:B8">
    <cfRule type="expression" dxfId="1" priority="27" stopIfTrue="1">
      <formula>"len($A:$A)=3"</formula>
    </cfRule>
  </conditionalFormatting>
  <conditionalFormatting sqref="B39:B40">
    <cfRule type="expression" dxfId="1" priority="19" stopIfTrue="1">
      <formula>"len($A:$A)=3"</formula>
    </cfRule>
    <cfRule type="expression" dxfId="1" priority="20" stopIfTrue="1">
      <formula>"len($A:$A)=3"</formula>
    </cfRule>
  </conditionalFormatting>
  <conditionalFormatting sqref="C39:C40">
    <cfRule type="expression" dxfId="1" priority="30" stopIfTrue="1">
      <formula>"len($A:$A)=3"</formula>
    </cfRule>
  </conditionalFormatting>
  <conditionalFormatting sqref="D4 A4:B28">
    <cfRule type="expression" dxfId="1" priority="26" stopIfTrue="1">
      <formula>"len($A:$A)=3"</formula>
    </cfRule>
  </conditionalFormatting>
  <conditionalFormatting sqref="D4 B4:B6">
    <cfRule type="expression" dxfId="1" priority="28" stopIfTrue="1">
      <formula>"len($A:$A)=3"</formula>
    </cfRule>
  </conditionalFormatting>
  <conditionalFormatting sqref="F4:F37 F39:F59">
    <cfRule type="cellIs" dxfId="2" priority="25" stopIfTrue="1" operator="lessThan">
      <formula>0</formula>
    </cfRule>
  </conditionalFormatting>
  <conditionalFormatting sqref="A29:C29 C40 D41:D45 B41:B59 C42:C59">
    <cfRule type="expression" dxfId="1" priority="34" stopIfTrue="1">
      <formula>"len($A:$A)=3"</formula>
    </cfRule>
  </conditionalFormatting>
  <conditionalFormatting sqref="B29:C29 B31 C39:C40 D32">
    <cfRule type="expression" dxfId="1" priority="35" stopIfTrue="1">
      <formula>"len($A:$A)=3"</formula>
    </cfRule>
  </conditionalFormatting>
  <conditionalFormatting sqref="A32:B32 A35:B35">
    <cfRule type="expression" dxfId="1" priority="23" stopIfTrue="1">
      <formula>"len($A:$A)=3"</formula>
    </cfRule>
  </conditionalFormatting>
  <conditionalFormatting sqref="B32:B34 B40">
    <cfRule type="expression" dxfId="1" priority="24" stopIfTrue="1">
      <formula>"len($A:$A)=3"</formula>
    </cfRule>
  </conditionalFormatting>
  <conditionalFormatting sqref="A33:B34">
    <cfRule type="expression" dxfId="1" priority="22" stopIfTrue="1">
      <formula>"len($A:$A)=3"</formula>
    </cfRule>
  </conditionalFormatting>
  <conditionalFormatting sqref="A36:B37 A39:B45">
    <cfRule type="expression" dxfId="1" priority="21" stopIfTrue="1">
      <formula>"len($A:$A)=3"</formula>
    </cfRule>
  </conditionalFormatting>
  <conditionalFormatting sqref="A39:B40">
    <cfRule type="expression" dxfId="1" priority="18"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topLeftCell="A4" workbookViewId="0">
      <selection activeCell="M6" sqref="M6"/>
    </sheetView>
  </sheetViews>
  <sheetFormatPr defaultColWidth="8.87272727272727" defaultRowHeight="14" outlineLevelCol="5"/>
  <cols>
    <col min="1" max="1" width="8.87272727272727" style="32"/>
    <col min="2" max="2" width="49.3727272727273" style="32" customWidth="1"/>
    <col min="3" max="6" width="20.6272727272727" style="32" customWidth="1"/>
    <col min="7" max="16384" width="8.87272727272727" style="32"/>
  </cols>
  <sheetData>
    <row r="1" spans="1:1">
      <c r="A1" s="44"/>
    </row>
    <row r="2" ht="45" customHeight="1" spans="1:6">
      <c r="A2" s="33" t="s">
        <v>3270</v>
      </c>
      <c r="B2" s="33"/>
      <c r="C2" s="33"/>
      <c r="D2" s="33"/>
      <c r="E2" s="33"/>
      <c r="F2" s="33"/>
    </row>
    <row r="3" s="30" customFormat="1" ht="18" customHeight="1" spans="2:6">
      <c r="B3" s="45" t="s">
        <v>3187</v>
      </c>
      <c r="C3" s="46"/>
      <c r="D3" s="46"/>
      <c r="E3" s="46"/>
      <c r="F3" s="46"/>
    </row>
    <row r="4" s="30" customFormat="1" ht="30" customHeight="1" spans="1:6">
      <c r="A4" s="36" t="s">
        <v>4</v>
      </c>
      <c r="B4" s="36"/>
      <c r="C4" s="37" t="s">
        <v>3193</v>
      </c>
      <c r="D4" s="37" t="s">
        <v>3240</v>
      </c>
      <c r="E4" s="37" t="s">
        <v>3241</v>
      </c>
      <c r="F4" s="37" t="s">
        <v>3271</v>
      </c>
    </row>
    <row r="5" s="30" customFormat="1" ht="30" customHeight="1" spans="1:6">
      <c r="A5" s="47" t="s">
        <v>3272</v>
      </c>
      <c r="B5" s="47"/>
      <c r="C5" s="38" t="s">
        <v>3194</v>
      </c>
      <c r="D5" s="48">
        <f>D6+D7</f>
        <v>1402200</v>
      </c>
      <c r="E5" s="48">
        <f>E6+E7</f>
        <v>1165614</v>
      </c>
      <c r="F5" s="48">
        <f>F6+F7</f>
        <v>236586</v>
      </c>
    </row>
    <row r="6" s="30" customFormat="1" ht="30" customHeight="1" spans="1:6">
      <c r="A6" s="49" t="s">
        <v>3273</v>
      </c>
      <c r="B6" s="49"/>
      <c r="C6" s="38" t="s">
        <v>3195</v>
      </c>
      <c r="D6" s="48">
        <v>450500</v>
      </c>
      <c r="E6" s="48">
        <v>401862</v>
      </c>
      <c r="F6" s="48">
        <v>48638</v>
      </c>
    </row>
    <row r="7" s="30" customFormat="1" ht="30" customHeight="1" spans="1:6">
      <c r="A7" s="49" t="s">
        <v>3274</v>
      </c>
      <c r="B7" s="49"/>
      <c r="C7" s="38" t="s">
        <v>3196</v>
      </c>
      <c r="D7" s="48">
        <v>951700</v>
      </c>
      <c r="E7" s="48">
        <v>763752</v>
      </c>
      <c r="F7" s="48">
        <v>187948</v>
      </c>
    </row>
    <row r="8" s="30" customFormat="1" ht="30" customHeight="1" spans="1:6">
      <c r="A8" s="50" t="s">
        <v>3275</v>
      </c>
      <c r="B8" s="50"/>
      <c r="C8" s="38" t="s">
        <v>3197</v>
      </c>
      <c r="D8" s="51"/>
      <c r="E8" s="51"/>
      <c r="F8" s="51"/>
    </row>
    <row r="9" s="30" customFormat="1" ht="30" customHeight="1" spans="1:6">
      <c r="A9" s="49" t="s">
        <v>3273</v>
      </c>
      <c r="B9" s="49"/>
      <c r="C9" s="38" t="s">
        <v>3198</v>
      </c>
      <c r="D9" s="51"/>
      <c r="E9" s="51"/>
      <c r="F9" s="51"/>
    </row>
    <row r="10" s="30" customFormat="1" ht="30" customHeight="1" spans="1:6">
      <c r="A10" s="49" t="s">
        <v>3274</v>
      </c>
      <c r="B10" s="49"/>
      <c r="C10" s="38" t="s">
        <v>3199</v>
      </c>
      <c r="D10" s="51"/>
      <c r="E10" s="51"/>
      <c r="F10" s="51"/>
    </row>
    <row r="11" s="31" customFormat="1" ht="41.1" customHeight="1" spans="1:6">
      <c r="A11" s="43" t="s">
        <v>3276</v>
      </c>
      <c r="B11" s="43"/>
      <c r="C11" s="43"/>
      <c r="D11" s="43"/>
      <c r="E11" s="43"/>
      <c r="F11" s="43"/>
    </row>
    <row r="14" ht="18.5" spans="1:1">
      <c r="A14" s="52"/>
    </row>
    <row r="15" ht="18.95" customHeight="1" spans="1:1">
      <c r="A15" s="53"/>
    </row>
    <row r="16" ht="29.1" customHeight="1"/>
    <row r="17" ht="29.1" customHeight="1"/>
    <row r="18" ht="29.1" customHeight="1"/>
    <row r="19" ht="29.1" customHeight="1"/>
    <row r="20" ht="30" customHeight="1" spans="1:1">
      <c r="A20" s="53"/>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eaderFooter>
    <oddFooter>&amp;C&amp;16- &amp;P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topLeftCell="A7" workbookViewId="0">
      <selection activeCell="A8" sqref="A8:F8"/>
    </sheetView>
  </sheetViews>
  <sheetFormatPr defaultColWidth="8.87272727272727" defaultRowHeight="14" outlineLevelCol="5"/>
  <cols>
    <col min="1" max="1" width="8.87272727272727" style="32"/>
    <col min="2" max="6" width="24.2545454545455" style="32" customWidth="1"/>
    <col min="7" max="16384" width="8.87272727272727" style="32"/>
  </cols>
  <sheetData>
    <row r="1" ht="24" customHeight="1"/>
    <row r="2" ht="26.5" spans="1:6">
      <c r="A2" s="33" t="s">
        <v>3277</v>
      </c>
      <c r="B2" s="34"/>
      <c r="C2" s="34"/>
      <c r="D2" s="34"/>
      <c r="E2" s="34"/>
      <c r="F2" s="34"/>
    </row>
    <row r="3" ht="23.1" customHeight="1" spans="1:6">
      <c r="A3" s="35" t="s">
        <v>3187</v>
      </c>
      <c r="B3" s="35"/>
      <c r="C3" s="35"/>
      <c r="D3" s="35"/>
      <c r="E3" s="35"/>
      <c r="F3" s="35"/>
    </row>
    <row r="4" s="30" customFormat="1" ht="30" customHeight="1" spans="1:6">
      <c r="A4" s="36" t="s">
        <v>3278</v>
      </c>
      <c r="B4" s="37" t="s">
        <v>3150</v>
      </c>
      <c r="C4" s="37" t="s">
        <v>3279</v>
      </c>
      <c r="D4" s="37" t="s">
        <v>3280</v>
      </c>
      <c r="E4" s="37" t="s">
        <v>3281</v>
      </c>
      <c r="F4" s="37" t="s">
        <v>3282</v>
      </c>
    </row>
    <row r="5" s="30" customFormat="1" ht="45" customHeight="1" spans="1:6">
      <c r="A5" s="38">
        <v>1</v>
      </c>
      <c r="B5" s="39"/>
      <c r="C5" s="39"/>
      <c r="D5" s="39"/>
      <c r="E5" s="39"/>
      <c r="F5" s="39"/>
    </row>
    <row r="6" s="30" customFormat="1" ht="45" customHeight="1" spans="1:6">
      <c r="A6" s="38">
        <v>2</v>
      </c>
      <c r="B6" s="39"/>
      <c r="C6" s="39"/>
      <c r="D6" s="39"/>
      <c r="E6" s="39"/>
      <c r="F6" s="39"/>
    </row>
    <row r="7" s="30" customFormat="1" ht="45" customHeight="1" spans="1:6">
      <c r="A7" s="38">
        <v>3</v>
      </c>
      <c r="B7" s="39"/>
      <c r="C7" s="39"/>
      <c r="D7" s="39"/>
      <c r="E7" s="39"/>
      <c r="F7" s="39"/>
    </row>
    <row r="8" s="30" customFormat="1" ht="45" customHeight="1" spans="1:6">
      <c r="A8" s="40" t="s">
        <v>2504</v>
      </c>
      <c r="B8" s="41"/>
      <c r="C8" s="41"/>
      <c r="D8" s="41"/>
      <c r="E8" s="41"/>
      <c r="F8" s="42"/>
    </row>
    <row r="9" s="31" customFormat="1" ht="33" customHeight="1" spans="1:6">
      <c r="A9" s="43" t="s">
        <v>3283</v>
      </c>
      <c r="B9" s="43"/>
      <c r="C9" s="43"/>
      <c r="D9" s="43"/>
      <c r="E9" s="43"/>
      <c r="F9" s="43"/>
    </row>
  </sheetData>
  <mergeCells count="4">
    <mergeCell ref="A2:F2"/>
    <mergeCell ref="A3:F3"/>
    <mergeCell ref="A8:F8"/>
    <mergeCell ref="A9:F9"/>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90"/>
  <sheetViews>
    <sheetView workbookViewId="0">
      <selection activeCell="A5" sqref="$A5:$XFD5"/>
    </sheetView>
  </sheetViews>
  <sheetFormatPr defaultColWidth="8" defaultRowHeight="12"/>
  <cols>
    <col min="1" max="1" width="25.3727272727273" style="12" customWidth="1"/>
    <col min="2" max="2" width="36.1272727272727" style="12" customWidth="1"/>
    <col min="3" max="3" width="16" style="12" customWidth="1"/>
    <col min="4" max="4" width="15.7545454545455" style="12" customWidth="1"/>
    <col min="5" max="5" width="24.7545454545455" style="12" customWidth="1"/>
    <col min="6" max="6" width="13.1272727272727" style="13" customWidth="1"/>
    <col min="7" max="7" width="13" style="13" customWidth="1"/>
    <col min="8" max="9" width="13.3727272727273" style="13" customWidth="1"/>
    <col min="10" max="10" width="29" style="12" customWidth="1"/>
    <col min="11" max="16384" width="8" style="12"/>
  </cols>
  <sheetData>
    <row r="2" ht="39" customHeight="1" spans="1:10">
      <c r="A2" s="14" t="s">
        <v>3284</v>
      </c>
      <c r="B2" s="14"/>
      <c r="C2" s="14"/>
      <c r="D2" s="14"/>
      <c r="E2" s="14"/>
      <c r="F2" s="14"/>
      <c r="G2" s="14"/>
      <c r="H2" s="14"/>
      <c r="I2" s="14"/>
      <c r="J2" s="14"/>
    </row>
    <row r="3" ht="23.1" customHeight="1" spans="1:1">
      <c r="A3" s="15"/>
    </row>
    <row r="4" s="10" customFormat="1" ht="44.25" customHeight="1" spans="1:10">
      <c r="A4" s="16" t="s">
        <v>3285</v>
      </c>
      <c r="B4" s="16" t="s">
        <v>3286</v>
      </c>
      <c r="C4" s="16" t="s">
        <v>3287</v>
      </c>
      <c r="D4" s="16" t="s">
        <v>3288</v>
      </c>
      <c r="E4" s="16" t="s">
        <v>3289</v>
      </c>
      <c r="F4" s="16" t="s">
        <v>3290</v>
      </c>
      <c r="G4" s="16" t="s">
        <v>3291</v>
      </c>
      <c r="H4" s="16" t="s">
        <v>3292</v>
      </c>
      <c r="I4" s="16" t="s">
        <v>3293</v>
      </c>
      <c r="J4" s="16" t="s">
        <v>3294</v>
      </c>
    </row>
    <row r="5" ht="35.1" customHeight="1" spans="1:10">
      <c r="A5" s="17">
        <v>1</v>
      </c>
      <c r="B5" s="17">
        <v>2</v>
      </c>
      <c r="C5" s="17">
        <v>3</v>
      </c>
      <c r="D5" s="17">
        <v>4</v>
      </c>
      <c r="E5" s="17">
        <v>5</v>
      </c>
      <c r="F5" s="17">
        <v>6</v>
      </c>
      <c r="G5" s="17">
        <v>7</v>
      </c>
      <c r="H5" s="17">
        <v>8</v>
      </c>
      <c r="I5" s="17">
        <v>9</v>
      </c>
      <c r="J5" s="17">
        <v>10</v>
      </c>
    </row>
    <row r="6" ht="35.1" customHeight="1" spans="1:10">
      <c r="A6" s="18" t="s">
        <v>3295</v>
      </c>
      <c r="B6" s="18"/>
      <c r="C6" s="18"/>
      <c r="D6" s="18"/>
      <c r="E6" s="17"/>
      <c r="F6" s="17"/>
      <c r="G6" s="17"/>
      <c r="H6" s="17"/>
      <c r="I6" s="17"/>
      <c r="J6" s="17"/>
    </row>
    <row r="7" ht="35.1" customHeight="1" spans="1:10">
      <c r="A7" s="17" t="s">
        <v>3296</v>
      </c>
      <c r="B7" s="19" t="s">
        <v>3297</v>
      </c>
      <c r="C7" s="20" t="s">
        <v>3298</v>
      </c>
      <c r="D7" s="20" t="s">
        <v>3299</v>
      </c>
      <c r="E7" s="20" t="s">
        <v>3300</v>
      </c>
      <c r="F7" s="17" t="s">
        <v>3301</v>
      </c>
      <c r="G7" s="17">
        <v>100</v>
      </c>
      <c r="H7" s="17" t="s">
        <v>3302</v>
      </c>
      <c r="I7" s="17" t="s">
        <v>3303</v>
      </c>
      <c r="J7" s="19" t="s">
        <v>3304</v>
      </c>
    </row>
    <row r="8" ht="35.1" customHeight="1" spans="1:10">
      <c r="A8" s="17"/>
      <c r="B8" s="19"/>
      <c r="C8" s="20" t="s">
        <v>3298</v>
      </c>
      <c r="D8" s="20" t="s">
        <v>3299</v>
      </c>
      <c r="E8" s="20" t="s">
        <v>3305</v>
      </c>
      <c r="F8" s="17" t="s">
        <v>3306</v>
      </c>
      <c r="G8" s="17">
        <v>1</v>
      </c>
      <c r="H8" s="17" t="s">
        <v>3307</v>
      </c>
      <c r="I8" s="17" t="s">
        <v>3303</v>
      </c>
      <c r="J8" s="19" t="s">
        <v>3308</v>
      </c>
    </row>
    <row r="9" ht="35.1" customHeight="1" spans="1:10">
      <c r="A9" s="17"/>
      <c r="B9" s="19"/>
      <c r="C9" s="20" t="s">
        <v>3298</v>
      </c>
      <c r="D9" s="20" t="s">
        <v>3309</v>
      </c>
      <c r="E9" s="20" t="s">
        <v>3310</v>
      </c>
      <c r="F9" s="21" t="s">
        <v>3301</v>
      </c>
      <c r="G9" s="600" t="s">
        <v>3311</v>
      </c>
      <c r="H9" s="21" t="s">
        <v>3302</v>
      </c>
      <c r="I9" s="17" t="s">
        <v>3303</v>
      </c>
      <c r="J9" s="19" t="s">
        <v>3312</v>
      </c>
    </row>
    <row r="10" ht="35.1" customHeight="1" spans="1:10">
      <c r="A10" s="17"/>
      <c r="B10" s="19"/>
      <c r="C10" s="20" t="s">
        <v>3298</v>
      </c>
      <c r="D10" s="20" t="s">
        <v>3313</v>
      </c>
      <c r="E10" s="20" t="s">
        <v>3314</v>
      </c>
      <c r="F10" s="21" t="s">
        <v>3315</v>
      </c>
      <c r="G10" s="600" t="s">
        <v>3316</v>
      </c>
      <c r="H10" s="21" t="s">
        <v>3302</v>
      </c>
      <c r="I10" s="21" t="s">
        <v>3303</v>
      </c>
      <c r="J10" s="20" t="s">
        <v>3317</v>
      </c>
    </row>
    <row r="11" ht="35.1" customHeight="1" spans="1:10">
      <c r="A11" s="17"/>
      <c r="B11" s="19"/>
      <c r="C11" s="20" t="s">
        <v>3318</v>
      </c>
      <c r="D11" s="20" t="s">
        <v>3319</v>
      </c>
      <c r="E11" s="20" t="s">
        <v>3320</v>
      </c>
      <c r="F11" s="21" t="s">
        <v>3301</v>
      </c>
      <c r="G11" s="600" t="s">
        <v>3321</v>
      </c>
      <c r="H11" s="21" t="s">
        <v>3322</v>
      </c>
      <c r="I11" s="21" t="s">
        <v>3303</v>
      </c>
      <c r="J11" s="20" t="s">
        <v>3323</v>
      </c>
    </row>
    <row r="12" ht="35.1" customHeight="1" spans="1:10">
      <c r="A12" s="17"/>
      <c r="B12" s="19"/>
      <c r="C12" s="20" t="s">
        <v>3318</v>
      </c>
      <c r="D12" s="20" t="s">
        <v>3319</v>
      </c>
      <c r="E12" s="20" t="s">
        <v>3324</v>
      </c>
      <c r="F12" s="21" t="s">
        <v>3306</v>
      </c>
      <c r="G12" s="600" t="s">
        <v>3321</v>
      </c>
      <c r="H12" s="21" t="s">
        <v>3322</v>
      </c>
      <c r="I12" s="21" t="s">
        <v>3303</v>
      </c>
      <c r="J12" s="20" t="s">
        <v>3325</v>
      </c>
    </row>
    <row r="13" ht="35.1" customHeight="1" spans="1:10">
      <c r="A13" s="17"/>
      <c r="B13" s="19"/>
      <c r="C13" s="20" t="s">
        <v>3318</v>
      </c>
      <c r="D13" s="20" t="s">
        <v>3319</v>
      </c>
      <c r="E13" s="20" t="s">
        <v>3326</v>
      </c>
      <c r="F13" s="21" t="s">
        <v>3306</v>
      </c>
      <c r="G13" s="600" t="s">
        <v>3327</v>
      </c>
      <c r="H13" s="21" t="s">
        <v>3328</v>
      </c>
      <c r="I13" s="21" t="s">
        <v>3303</v>
      </c>
      <c r="J13" s="20" t="s">
        <v>3329</v>
      </c>
    </row>
    <row r="14" ht="35.1" customHeight="1" spans="1:10">
      <c r="A14" s="17"/>
      <c r="B14" s="19"/>
      <c r="C14" s="20" t="s">
        <v>3318</v>
      </c>
      <c r="D14" s="20" t="s">
        <v>3319</v>
      </c>
      <c r="E14" s="20" t="s">
        <v>3330</v>
      </c>
      <c r="F14" s="21" t="s">
        <v>3301</v>
      </c>
      <c r="G14" s="600" t="s">
        <v>3311</v>
      </c>
      <c r="H14" s="21" t="s">
        <v>3302</v>
      </c>
      <c r="I14" s="21" t="s">
        <v>3303</v>
      </c>
      <c r="J14" s="20" t="s">
        <v>3330</v>
      </c>
    </row>
    <row r="15" ht="35.1" customHeight="1" spans="1:10">
      <c r="A15" s="17"/>
      <c r="B15" s="19"/>
      <c r="C15" s="20" t="s">
        <v>3331</v>
      </c>
      <c r="D15" s="20" t="s">
        <v>3332</v>
      </c>
      <c r="E15" s="20" t="s">
        <v>3333</v>
      </c>
      <c r="F15" s="21" t="s">
        <v>3301</v>
      </c>
      <c r="G15" s="600" t="s">
        <v>3311</v>
      </c>
      <c r="H15" s="21" t="s">
        <v>3302</v>
      </c>
      <c r="I15" s="21" t="s">
        <v>3303</v>
      </c>
      <c r="J15" s="20" t="s">
        <v>3334</v>
      </c>
    </row>
    <row r="16" ht="35.1" customHeight="1" spans="1:10">
      <c r="A16" s="22" t="s">
        <v>3295</v>
      </c>
      <c r="B16" s="19"/>
      <c r="C16" s="20"/>
      <c r="D16" s="20"/>
      <c r="E16" s="20"/>
      <c r="F16" s="21"/>
      <c r="G16" s="21"/>
      <c r="H16" s="21"/>
      <c r="I16" s="21"/>
      <c r="J16" s="20"/>
    </row>
    <row r="17" ht="35.1" customHeight="1" spans="1:10">
      <c r="A17" s="23" t="s">
        <v>3335</v>
      </c>
      <c r="B17" s="19" t="s">
        <v>3336</v>
      </c>
      <c r="C17" s="24" t="s">
        <v>3298</v>
      </c>
      <c r="D17" s="24" t="s">
        <v>3299</v>
      </c>
      <c r="E17" s="20" t="s">
        <v>3337</v>
      </c>
      <c r="F17" s="21" t="s">
        <v>3301</v>
      </c>
      <c r="G17" s="600" t="s">
        <v>3338</v>
      </c>
      <c r="H17" s="21" t="s">
        <v>3339</v>
      </c>
      <c r="I17" s="21" t="s">
        <v>3303</v>
      </c>
      <c r="J17" s="20" t="s">
        <v>3340</v>
      </c>
    </row>
    <row r="18" ht="35.1" customHeight="1" spans="1:10">
      <c r="A18" s="23"/>
      <c r="B18" s="19"/>
      <c r="C18" s="24" t="s">
        <v>3298</v>
      </c>
      <c r="D18" s="24" t="s">
        <v>3299</v>
      </c>
      <c r="E18" s="20" t="s">
        <v>3341</v>
      </c>
      <c r="F18" s="21" t="s">
        <v>3301</v>
      </c>
      <c r="G18" s="600" t="s">
        <v>3342</v>
      </c>
      <c r="H18" s="21" t="s">
        <v>3339</v>
      </c>
      <c r="I18" s="21" t="s">
        <v>3303</v>
      </c>
      <c r="J18" s="20" t="s">
        <v>3343</v>
      </c>
    </row>
    <row r="19" ht="35.1" customHeight="1" spans="1:10">
      <c r="A19" s="23"/>
      <c r="B19" s="19"/>
      <c r="C19" s="24" t="s">
        <v>3298</v>
      </c>
      <c r="D19" s="24" t="s">
        <v>3299</v>
      </c>
      <c r="E19" s="20" t="s">
        <v>3344</v>
      </c>
      <c r="F19" s="21" t="s">
        <v>3306</v>
      </c>
      <c r="G19" s="600" t="s">
        <v>3345</v>
      </c>
      <c r="H19" s="21" t="s">
        <v>3307</v>
      </c>
      <c r="I19" s="21" t="s">
        <v>3303</v>
      </c>
      <c r="J19" s="20" t="s">
        <v>3346</v>
      </c>
    </row>
    <row r="20" ht="35.1" customHeight="1" spans="1:10">
      <c r="A20" s="23"/>
      <c r="B20" s="19"/>
      <c r="C20" s="24" t="s">
        <v>3298</v>
      </c>
      <c r="D20" s="24" t="s">
        <v>3299</v>
      </c>
      <c r="E20" s="20" t="s">
        <v>3347</v>
      </c>
      <c r="F20" s="21" t="s">
        <v>3306</v>
      </c>
      <c r="G20" s="600" t="s">
        <v>3348</v>
      </c>
      <c r="H20" s="21" t="s">
        <v>3307</v>
      </c>
      <c r="I20" s="21" t="s">
        <v>3303</v>
      </c>
      <c r="J20" s="20" t="s">
        <v>3349</v>
      </c>
    </row>
    <row r="21" ht="35.1" customHeight="1" spans="1:10">
      <c r="A21" s="23"/>
      <c r="B21" s="19"/>
      <c r="C21" s="24" t="s">
        <v>3298</v>
      </c>
      <c r="D21" s="24" t="s">
        <v>3309</v>
      </c>
      <c r="E21" s="24" t="s">
        <v>3350</v>
      </c>
      <c r="F21" s="21" t="s">
        <v>3306</v>
      </c>
      <c r="G21" s="600" t="s">
        <v>3351</v>
      </c>
      <c r="H21" s="21" t="s">
        <v>3302</v>
      </c>
      <c r="I21" s="21" t="s">
        <v>3352</v>
      </c>
      <c r="J21" s="20" t="s">
        <v>3353</v>
      </c>
    </row>
    <row r="22" ht="35.1" customHeight="1" spans="1:10">
      <c r="A22" s="23"/>
      <c r="B22" s="19"/>
      <c r="C22" s="24" t="s">
        <v>3298</v>
      </c>
      <c r="D22" s="24" t="s">
        <v>3309</v>
      </c>
      <c r="E22" s="24" t="s">
        <v>3354</v>
      </c>
      <c r="F22" s="21" t="s">
        <v>3306</v>
      </c>
      <c r="G22" s="600" t="s">
        <v>3355</v>
      </c>
      <c r="H22" s="21" t="s">
        <v>3356</v>
      </c>
      <c r="I22" s="21" t="s">
        <v>3352</v>
      </c>
      <c r="J22" s="20" t="s">
        <v>3357</v>
      </c>
    </row>
    <row r="23" ht="35.1" customHeight="1" spans="1:10">
      <c r="A23" s="23"/>
      <c r="B23" s="19"/>
      <c r="C23" s="24" t="s">
        <v>3298</v>
      </c>
      <c r="D23" s="24" t="s">
        <v>3358</v>
      </c>
      <c r="E23" s="24" t="s">
        <v>3359</v>
      </c>
      <c r="F23" s="21" t="s">
        <v>3301</v>
      </c>
      <c r="G23" s="600" t="s">
        <v>3360</v>
      </c>
      <c r="H23" s="21" t="s">
        <v>3302</v>
      </c>
      <c r="I23" s="21" t="s">
        <v>3303</v>
      </c>
      <c r="J23" s="20" t="s">
        <v>3361</v>
      </c>
    </row>
    <row r="24" ht="35.1" customHeight="1" spans="1:10">
      <c r="A24" s="23"/>
      <c r="B24" s="19"/>
      <c r="C24" s="24" t="s">
        <v>3298</v>
      </c>
      <c r="D24" s="24" t="s">
        <v>3358</v>
      </c>
      <c r="E24" s="24" t="s">
        <v>3362</v>
      </c>
      <c r="F24" s="21" t="s">
        <v>3306</v>
      </c>
      <c r="G24" s="600" t="s">
        <v>3363</v>
      </c>
      <c r="H24" s="21" t="s">
        <v>3302</v>
      </c>
      <c r="I24" s="21" t="s">
        <v>3303</v>
      </c>
      <c r="J24" s="20" t="s">
        <v>3364</v>
      </c>
    </row>
    <row r="25" ht="35.1" customHeight="1" spans="1:10">
      <c r="A25" s="23"/>
      <c r="B25" s="19"/>
      <c r="C25" s="24" t="s">
        <v>3298</v>
      </c>
      <c r="D25" s="24" t="s">
        <v>3358</v>
      </c>
      <c r="E25" s="24" t="s">
        <v>3365</v>
      </c>
      <c r="F25" s="21" t="s">
        <v>3306</v>
      </c>
      <c r="G25" s="600" t="s">
        <v>3363</v>
      </c>
      <c r="H25" s="21" t="s">
        <v>3302</v>
      </c>
      <c r="I25" s="21" t="s">
        <v>3303</v>
      </c>
      <c r="J25" s="20" t="s">
        <v>3366</v>
      </c>
    </row>
    <row r="26" ht="35.1" customHeight="1" spans="1:10">
      <c r="A26" s="23"/>
      <c r="B26" s="19"/>
      <c r="C26" s="24" t="s">
        <v>3298</v>
      </c>
      <c r="D26" s="24" t="s">
        <v>3313</v>
      </c>
      <c r="E26" s="24" t="s">
        <v>3367</v>
      </c>
      <c r="F26" s="21" t="s">
        <v>3315</v>
      </c>
      <c r="G26" s="600" t="s">
        <v>3368</v>
      </c>
      <c r="H26" s="21" t="s">
        <v>3302</v>
      </c>
      <c r="I26" s="21" t="s">
        <v>3303</v>
      </c>
      <c r="J26" s="20" t="s">
        <v>3369</v>
      </c>
    </row>
    <row r="27" ht="35.1" customHeight="1" spans="1:10">
      <c r="A27" s="23"/>
      <c r="B27" s="19"/>
      <c r="C27" s="24" t="s">
        <v>3318</v>
      </c>
      <c r="D27" s="24" t="s">
        <v>3370</v>
      </c>
      <c r="E27" s="24" t="s">
        <v>3365</v>
      </c>
      <c r="F27" s="21" t="s">
        <v>3306</v>
      </c>
      <c r="G27" s="600" t="s">
        <v>3363</v>
      </c>
      <c r="H27" s="21" t="s">
        <v>3302</v>
      </c>
      <c r="I27" s="21" t="s">
        <v>3303</v>
      </c>
      <c r="J27" s="20" t="s">
        <v>3371</v>
      </c>
    </row>
    <row r="28" ht="35.1" customHeight="1" spans="1:10">
      <c r="A28" s="23"/>
      <c r="B28" s="19"/>
      <c r="C28" s="24" t="s">
        <v>3318</v>
      </c>
      <c r="D28" s="24" t="s">
        <v>3319</v>
      </c>
      <c r="E28" s="24" t="s">
        <v>3372</v>
      </c>
      <c r="F28" s="21" t="s">
        <v>3301</v>
      </c>
      <c r="G28" s="600" t="s">
        <v>3360</v>
      </c>
      <c r="H28" s="21" t="s">
        <v>3302</v>
      </c>
      <c r="I28" s="21" t="s">
        <v>3303</v>
      </c>
      <c r="J28" s="20" t="s">
        <v>3373</v>
      </c>
    </row>
    <row r="29" ht="35.1" customHeight="1" spans="1:10">
      <c r="A29" s="23"/>
      <c r="B29" s="19"/>
      <c r="C29" s="24" t="s">
        <v>3331</v>
      </c>
      <c r="D29" s="24" t="s">
        <v>3332</v>
      </c>
      <c r="E29" s="24" t="s">
        <v>3374</v>
      </c>
      <c r="F29" s="21" t="s">
        <v>3301</v>
      </c>
      <c r="G29" s="600" t="s">
        <v>3360</v>
      </c>
      <c r="H29" s="21" t="s">
        <v>3302</v>
      </c>
      <c r="I29" s="21" t="s">
        <v>3303</v>
      </c>
      <c r="J29" s="20" t="s">
        <v>3375</v>
      </c>
    </row>
    <row r="30" ht="35.1" customHeight="1" spans="1:10">
      <c r="A30" s="20" t="s">
        <v>3376</v>
      </c>
      <c r="B30" s="20"/>
      <c r="C30" s="20"/>
      <c r="D30" s="20"/>
      <c r="E30" s="20"/>
      <c r="F30" s="17"/>
      <c r="G30" s="17"/>
      <c r="H30" s="17"/>
      <c r="I30" s="17"/>
      <c r="J30" s="17"/>
    </row>
    <row r="31" ht="35.1" customHeight="1" spans="1:10">
      <c r="A31" s="21" t="s">
        <v>3377</v>
      </c>
      <c r="B31" s="20" t="s">
        <v>3378</v>
      </c>
      <c r="C31" s="20" t="s">
        <v>3298</v>
      </c>
      <c r="D31" s="20" t="s">
        <v>3299</v>
      </c>
      <c r="E31" s="20" t="s">
        <v>3379</v>
      </c>
      <c r="F31" s="21" t="s">
        <v>3301</v>
      </c>
      <c r="G31" s="17">
        <v>2825.1</v>
      </c>
      <c r="H31" s="17" t="s">
        <v>3380</v>
      </c>
      <c r="I31" s="21" t="s">
        <v>3303</v>
      </c>
      <c r="J31" s="24" t="s">
        <v>3381</v>
      </c>
    </row>
    <row r="32" ht="35.1" customHeight="1" spans="1:10">
      <c r="A32" s="21"/>
      <c r="B32" s="20"/>
      <c r="C32" s="20" t="s">
        <v>3298</v>
      </c>
      <c r="D32" s="20" t="s">
        <v>3309</v>
      </c>
      <c r="E32" s="20" t="s">
        <v>3382</v>
      </c>
      <c r="F32" s="21" t="s">
        <v>3301</v>
      </c>
      <c r="G32" s="17">
        <v>87</v>
      </c>
      <c r="H32" s="21" t="s">
        <v>3302</v>
      </c>
      <c r="I32" s="21" t="s">
        <v>3303</v>
      </c>
      <c r="J32" s="24" t="s">
        <v>3383</v>
      </c>
    </row>
    <row r="33" ht="35.1" customHeight="1" spans="1:10">
      <c r="A33" s="21"/>
      <c r="B33" s="20"/>
      <c r="C33" s="20" t="s">
        <v>3298</v>
      </c>
      <c r="D33" s="20" t="s">
        <v>3309</v>
      </c>
      <c r="E33" s="20" t="s">
        <v>3384</v>
      </c>
      <c r="F33" s="17" t="s">
        <v>3306</v>
      </c>
      <c r="G33" s="17">
        <v>100</v>
      </c>
      <c r="H33" s="21" t="s">
        <v>3302</v>
      </c>
      <c r="I33" s="21" t="s">
        <v>3303</v>
      </c>
      <c r="J33" s="24" t="s">
        <v>3385</v>
      </c>
    </row>
    <row r="34" ht="35.1" customHeight="1" spans="1:10">
      <c r="A34" s="21"/>
      <c r="B34" s="20"/>
      <c r="C34" s="20" t="s">
        <v>3298</v>
      </c>
      <c r="D34" s="20" t="s">
        <v>3309</v>
      </c>
      <c r="E34" s="20" t="s">
        <v>3386</v>
      </c>
      <c r="F34" s="21" t="s">
        <v>3301</v>
      </c>
      <c r="G34" s="17">
        <v>80</v>
      </c>
      <c r="H34" s="21" t="s">
        <v>3302</v>
      </c>
      <c r="I34" s="21" t="s">
        <v>3303</v>
      </c>
      <c r="J34" s="24" t="s">
        <v>3383</v>
      </c>
    </row>
    <row r="35" s="11" customFormat="1" ht="35.1" customHeight="1" spans="1:10">
      <c r="A35" s="21"/>
      <c r="B35" s="20"/>
      <c r="C35" s="20" t="s">
        <v>3298</v>
      </c>
      <c r="D35" s="20" t="s">
        <v>3309</v>
      </c>
      <c r="E35" s="20" t="s">
        <v>3387</v>
      </c>
      <c r="F35" s="21" t="s">
        <v>3301</v>
      </c>
      <c r="G35" s="17">
        <v>90</v>
      </c>
      <c r="H35" s="21" t="s">
        <v>3302</v>
      </c>
      <c r="I35" s="21" t="s">
        <v>3303</v>
      </c>
      <c r="J35" s="24" t="s">
        <v>3385</v>
      </c>
    </row>
    <row r="36" ht="35.1" customHeight="1" spans="1:10">
      <c r="A36" s="21"/>
      <c r="B36" s="20"/>
      <c r="C36" s="20" t="s">
        <v>3298</v>
      </c>
      <c r="D36" s="20" t="s">
        <v>3309</v>
      </c>
      <c r="E36" s="20" t="s">
        <v>3388</v>
      </c>
      <c r="F36" s="21" t="s">
        <v>3301</v>
      </c>
      <c r="G36" s="17">
        <v>72</v>
      </c>
      <c r="H36" s="21" t="s">
        <v>3302</v>
      </c>
      <c r="I36" s="21" t="s">
        <v>3303</v>
      </c>
      <c r="J36" s="24" t="s">
        <v>3383</v>
      </c>
    </row>
    <row r="37" ht="35.1" customHeight="1" spans="1:10">
      <c r="A37" s="21"/>
      <c r="B37" s="20"/>
      <c r="C37" s="20" t="s">
        <v>3298</v>
      </c>
      <c r="D37" s="20" t="s">
        <v>3309</v>
      </c>
      <c r="E37" s="20" t="s">
        <v>3389</v>
      </c>
      <c r="F37" s="21" t="s">
        <v>3301</v>
      </c>
      <c r="G37" s="17">
        <v>76</v>
      </c>
      <c r="H37" s="21" t="s">
        <v>3302</v>
      </c>
      <c r="I37" s="21" t="s">
        <v>3303</v>
      </c>
      <c r="J37" s="24" t="s">
        <v>3385</v>
      </c>
    </row>
    <row r="38" ht="35.1" customHeight="1" spans="1:10">
      <c r="A38" s="21"/>
      <c r="B38" s="20"/>
      <c r="C38" s="20" t="s">
        <v>3318</v>
      </c>
      <c r="D38" s="20" t="s">
        <v>3319</v>
      </c>
      <c r="E38" s="20" t="s">
        <v>3390</v>
      </c>
      <c r="F38" s="25" t="s">
        <v>3306</v>
      </c>
      <c r="G38" s="25">
        <v>100</v>
      </c>
      <c r="H38" s="21" t="s">
        <v>3302</v>
      </c>
      <c r="I38" s="21" t="s">
        <v>3303</v>
      </c>
      <c r="J38" s="24" t="s">
        <v>3391</v>
      </c>
    </row>
    <row r="39" ht="35.1" customHeight="1" spans="1:10">
      <c r="A39" s="21"/>
      <c r="B39" s="20"/>
      <c r="C39" s="20" t="s">
        <v>3331</v>
      </c>
      <c r="D39" s="20" t="s">
        <v>3392</v>
      </c>
      <c r="E39" s="20" t="s">
        <v>3393</v>
      </c>
      <c r="F39" s="21" t="s">
        <v>3301</v>
      </c>
      <c r="G39" s="25">
        <v>90</v>
      </c>
      <c r="H39" s="21" t="s">
        <v>3302</v>
      </c>
      <c r="I39" s="21" t="s">
        <v>3303</v>
      </c>
      <c r="J39" s="24" t="s">
        <v>3394</v>
      </c>
    </row>
    <row r="40" ht="35.1" customHeight="1" spans="1:10">
      <c r="A40" s="22" t="s">
        <v>3395</v>
      </c>
      <c r="B40" s="24"/>
      <c r="C40" s="26"/>
      <c r="D40" s="26"/>
      <c r="E40" s="26"/>
      <c r="F40" s="25"/>
      <c r="G40" s="25"/>
      <c r="H40" s="25"/>
      <c r="I40" s="25"/>
      <c r="J40" s="28"/>
    </row>
    <row r="41" ht="35.1" customHeight="1" spans="1:10">
      <c r="A41" s="22" t="s">
        <v>3396</v>
      </c>
      <c r="B41" s="24" t="s">
        <v>3397</v>
      </c>
      <c r="C41" s="24" t="s">
        <v>3298</v>
      </c>
      <c r="D41" s="24" t="s">
        <v>3299</v>
      </c>
      <c r="E41" s="24" t="s">
        <v>3398</v>
      </c>
      <c r="F41" s="21" t="s">
        <v>3301</v>
      </c>
      <c r="G41" s="25">
        <v>18</v>
      </c>
      <c r="H41" s="25" t="s">
        <v>3399</v>
      </c>
      <c r="I41" s="21" t="s">
        <v>3303</v>
      </c>
      <c r="J41" s="24" t="s">
        <v>3400</v>
      </c>
    </row>
    <row r="42" ht="35.1" customHeight="1" spans="1:10">
      <c r="A42" s="22"/>
      <c r="B42" s="24"/>
      <c r="C42" s="24" t="s">
        <v>3298</v>
      </c>
      <c r="D42" s="24" t="s">
        <v>3358</v>
      </c>
      <c r="E42" s="24" t="s">
        <v>3401</v>
      </c>
      <c r="F42" s="21" t="s">
        <v>3301</v>
      </c>
      <c r="G42" s="25">
        <v>90</v>
      </c>
      <c r="H42" s="21" t="s">
        <v>3302</v>
      </c>
      <c r="I42" s="21" t="s">
        <v>3303</v>
      </c>
      <c r="J42" s="24" t="s">
        <v>3400</v>
      </c>
    </row>
    <row r="43" ht="35.1" customHeight="1" spans="1:10">
      <c r="A43" s="22"/>
      <c r="B43" s="24"/>
      <c r="C43" s="24" t="s">
        <v>3318</v>
      </c>
      <c r="D43" s="24" t="s">
        <v>3319</v>
      </c>
      <c r="E43" s="24" t="s">
        <v>3402</v>
      </c>
      <c r="F43" s="21" t="s">
        <v>3301</v>
      </c>
      <c r="G43" s="25">
        <v>20</v>
      </c>
      <c r="H43" s="25" t="s">
        <v>3403</v>
      </c>
      <c r="I43" s="21" t="s">
        <v>3303</v>
      </c>
      <c r="J43" s="24" t="s">
        <v>3400</v>
      </c>
    </row>
    <row r="44" ht="35.1" customHeight="1" spans="1:10">
      <c r="A44" s="22"/>
      <c r="B44" s="24"/>
      <c r="C44" s="24" t="s">
        <v>3318</v>
      </c>
      <c r="D44" s="24" t="s">
        <v>3319</v>
      </c>
      <c r="E44" s="24" t="s">
        <v>3404</v>
      </c>
      <c r="F44" s="21" t="s">
        <v>3301</v>
      </c>
      <c r="G44" s="25">
        <v>18</v>
      </c>
      <c r="H44" s="25" t="s">
        <v>3399</v>
      </c>
      <c r="I44" s="21" t="s">
        <v>3303</v>
      </c>
      <c r="J44" s="24" t="s">
        <v>3400</v>
      </c>
    </row>
    <row r="45" ht="35.1" customHeight="1" spans="1:10">
      <c r="A45" s="22"/>
      <c r="B45" s="24"/>
      <c r="C45" s="24" t="s">
        <v>3318</v>
      </c>
      <c r="D45" s="24" t="s">
        <v>3319</v>
      </c>
      <c r="E45" s="24" t="s">
        <v>3405</v>
      </c>
      <c r="F45" s="21" t="s">
        <v>3301</v>
      </c>
      <c r="G45" s="25">
        <v>10</v>
      </c>
      <c r="H45" s="25" t="s">
        <v>3307</v>
      </c>
      <c r="I45" s="21" t="s">
        <v>3303</v>
      </c>
      <c r="J45" s="24" t="s">
        <v>3400</v>
      </c>
    </row>
    <row r="46" ht="35.1" customHeight="1" spans="1:10">
      <c r="A46" s="22"/>
      <c r="B46" s="24"/>
      <c r="C46" s="24" t="s">
        <v>3331</v>
      </c>
      <c r="D46" s="27" t="s">
        <v>3392</v>
      </c>
      <c r="E46" s="24" t="s">
        <v>3406</v>
      </c>
      <c r="F46" s="21" t="s">
        <v>3301</v>
      </c>
      <c r="G46" s="25">
        <v>90</v>
      </c>
      <c r="H46" s="21" t="s">
        <v>3302</v>
      </c>
      <c r="I46" s="21" t="s">
        <v>3303</v>
      </c>
      <c r="J46" s="24" t="s">
        <v>3407</v>
      </c>
    </row>
    <row r="47" ht="35.1" customHeight="1" spans="1:10">
      <c r="A47" s="22" t="s">
        <v>3408</v>
      </c>
      <c r="B47" s="24"/>
      <c r="C47" s="26"/>
      <c r="D47" s="26"/>
      <c r="E47" s="26"/>
      <c r="F47" s="25"/>
      <c r="G47" s="25"/>
      <c r="H47" s="25"/>
      <c r="I47" s="25"/>
      <c r="J47" s="28"/>
    </row>
    <row r="48" ht="35.1" customHeight="1" spans="1:10">
      <c r="A48" s="22" t="s">
        <v>3409</v>
      </c>
      <c r="B48" s="24" t="s">
        <v>3410</v>
      </c>
      <c r="C48" s="24" t="s">
        <v>3298</v>
      </c>
      <c r="D48" s="24" t="s">
        <v>3299</v>
      </c>
      <c r="E48" s="24" t="s">
        <v>3411</v>
      </c>
      <c r="F48" s="25" t="s">
        <v>3306</v>
      </c>
      <c r="G48" s="25">
        <v>4273</v>
      </c>
      <c r="H48" s="25" t="s">
        <v>3328</v>
      </c>
      <c r="I48" s="21" t="s">
        <v>3303</v>
      </c>
      <c r="J48" s="29" t="s">
        <v>3412</v>
      </c>
    </row>
    <row r="49" ht="35.1" customHeight="1" spans="1:10">
      <c r="A49" s="22"/>
      <c r="B49" s="24"/>
      <c r="C49" s="24" t="s">
        <v>3298</v>
      </c>
      <c r="D49" s="24" t="s">
        <v>3299</v>
      </c>
      <c r="E49" s="24" t="s">
        <v>3413</v>
      </c>
      <c r="F49" s="25" t="s">
        <v>3306</v>
      </c>
      <c r="G49" s="25">
        <v>604.55</v>
      </c>
      <c r="H49" s="25" t="s">
        <v>3414</v>
      </c>
      <c r="I49" s="21" t="s">
        <v>3303</v>
      </c>
      <c r="J49" s="24" t="s">
        <v>3415</v>
      </c>
    </row>
    <row r="50" ht="35.1" customHeight="1" spans="1:10">
      <c r="A50" s="22"/>
      <c r="B50" s="24"/>
      <c r="C50" s="24" t="s">
        <v>3298</v>
      </c>
      <c r="D50" s="24" t="s">
        <v>3299</v>
      </c>
      <c r="E50" s="24" t="s">
        <v>3416</v>
      </c>
      <c r="F50" s="25" t="s">
        <v>3306</v>
      </c>
      <c r="G50" s="25">
        <v>111</v>
      </c>
      <c r="H50" s="25" t="s">
        <v>3414</v>
      </c>
      <c r="I50" s="21" t="s">
        <v>3303</v>
      </c>
      <c r="J50" s="24" t="s">
        <v>3417</v>
      </c>
    </row>
    <row r="51" ht="35.1" customHeight="1" spans="1:10">
      <c r="A51" s="22"/>
      <c r="B51" s="24"/>
      <c r="C51" s="24" t="s">
        <v>3298</v>
      </c>
      <c r="D51" s="24" t="s">
        <v>3299</v>
      </c>
      <c r="E51" s="24" t="s">
        <v>3418</v>
      </c>
      <c r="F51" s="25" t="s">
        <v>3306</v>
      </c>
      <c r="G51" s="25">
        <v>1699.46</v>
      </c>
      <c r="H51" s="25" t="s">
        <v>3414</v>
      </c>
      <c r="I51" s="21" t="s">
        <v>3303</v>
      </c>
      <c r="J51" s="24" t="s">
        <v>3419</v>
      </c>
    </row>
    <row r="52" ht="35.1" customHeight="1" spans="1:10">
      <c r="A52" s="22"/>
      <c r="B52" s="24"/>
      <c r="C52" s="24" t="s">
        <v>3298</v>
      </c>
      <c r="D52" s="24" t="s">
        <v>3299</v>
      </c>
      <c r="E52" s="24" t="s">
        <v>3420</v>
      </c>
      <c r="F52" s="25" t="s">
        <v>3306</v>
      </c>
      <c r="G52" s="25">
        <v>2639.19</v>
      </c>
      <c r="H52" s="25" t="s">
        <v>3414</v>
      </c>
      <c r="I52" s="21" t="s">
        <v>3303</v>
      </c>
      <c r="J52" s="24" t="s">
        <v>3421</v>
      </c>
    </row>
    <row r="53" ht="35.1" customHeight="1" spans="1:10">
      <c r="A53" s="22"/>
      <c r="B53" s="24"/>
      <c r="C53" s="24" t="s">
        <v>3298</v>
      </c>
      <c r="D53" s="24" t="s">
        <v>3299</v>
      </c>
      <c r="E53" s="24" t="s">
        <v>3422</v>
      </c>
      <c r="F53" s="25" t="s">
        <v>3306</v>
      </c>
      <c r="G53" s="25">
        <v>226.8</v>
      </c>
      <c r="H53" s="25" t="s">
        <v>3414</v>
      </c>
      <c r="I53" s="21" t="s">
        <v>3303</v>
      </c>
      <c r="J53" s="24" t="s">
        <v>3423</v>
      </c>
    </row>
    <row r="54" ht="35.1" customHeight="1" spans="1:10">
      <c r="A54" s="22"/>
      <c r="B54" s="24"/>
      <c r="C54" s="24" t="s">
        <v>3298</v>
      </c>
      <c r="D54" s="24" t="s">
        <v>3299</v>
      </c>
      <c r="E54" s="24" t="s">
        <v>3424</v>
      </c>
      <c r="F54" s="25" t="s">
        <v>3306</v>
      </c>
      <c r="G54" s="25">
        <v>15</v>
      </c>
      <c r="H54" s="25" t="s">
        <v>3414</v>
      </c>
      <c r="I54" s="21" t="s">
        <v>3303</v>
      </c>
      <c r="J54" s="29" t="s">
        <v>3412</v>
      </c>
    </row>
    <row r="55" ht="35.1" customHeight="1" spans="1:10">
      <c r="A55" s="22"/>
      <c r="B55" s="24"/>
      <c r="C55" s="24" t="s">
        <v>3298</v>
      </c>
      <c r="D55" s="24" t="s">
        <v>3309</v>
      </c>
      <c r="E55" s="24" t="s">
        <v>3425</v>
      </c>
      <c r="F55" s="25" t="s">
        <v>3306</v>
      </c>
      <c r="G55" s="25">
        <v>4.2</v>
      </c>
      <c r="H55" s="25" t="s">
        <v>3426</v>
      </c>
      <c r="I55" s="21" t="s">
        <v>3303</v>
      </c>
      <c r="J55" s="29" t="s">
        <v>3427</v>
      </c>
    </row>
    <row r="56" ht="35.1" customHeight="1" spans="1:10">
      <c r="A56" s="22"/>
      <c r="B56" s="24"/>
      <c r="C56" s="24" t="s">
        <v>3318</v>
      </c>
      <c r="D56" s="24" t="s">
        <v>3428</v>
      </c>
      <c r="E56" s="24" t="s">
        <v>3429</v>
      </c>
      <c r="F56" s="25" t="s">
        <v>3306</v>
      </c>
      <c r="G56" s="25">
        <v>100</v>
      </c>
      <c r="H56" s="21" t="s">
        <v>3302</v>
      </c>
      <c r="I56" s="21" t="s">
        <v>3303</v>
      </c>
      <c r="J56" s="29" t="s">
        <v>3430</v>
      </c>
    </row>
    <row r="57" ht="35.1" customHeight="1" spans="1:10">
      <c r="A57" s="22"/>
      <c r="B57" s="24"/>
      <c r="C57" s="24" t="s">
        <v>3318</v>
      </c>
      <c r="D57" s="24" t="s">
        <v>3428</v>
      </c>
      <c r="E57" s="24" t="s">
        <v>3431</v>
      </c>
      <c r="F57" s="25" t="s">
        <v>3306</v>
      </c>
      <c r="G57" s="25">
        <v>100</v>
      </c>
      <c r="H57" s="21" t="s">
        <v>3302</v>
      </c>
      <c r="I57" s="21" t="s">
        <v>3303</v>
      </c>
      <c r="J57" s="29" t="s">
        <v>3432</v>
      </c>
    </row>
    <row r="58" ht="35.1" customHeight="1" spans="1:10">
      <c r="A58" s="22"/>
      <c r="B58" s="24"/>
      <c r="C58" s="24" t="s">
        <v>3318</v>
      </c>
      <c r="D58" s="24" t="s">
        <v>3428</v>
      </c>
      <c r="E58" s="24" t="s">
        <v>3433</v>
      </c>
      <c r="F58" s="25" t="s">
        <v>3306</v>
      </c>
      <c r="G58" s="25">
        <v>100</v>
      </c>
      <c r="H58" s="21" t="s">
        <v>3302</v>
      </c>
      <c r="I58" s="21" t="s">
        <v>3303</v>
      </c>
      <c r="J58" s="24" t="s">
        <v>3434</v>
      </c>
    </row>
    <row r="59" ht="35.1" customHeight="1" spans="1:10">
      <c r="A59" s="22"/>
      <c r="B59" s="24"/>
      <c r="C59" s="24" t="s">
        <v>3318</v>
      </c>
      <c r="D59" s="24" t="s">
        <v>3428</v>
      </c>
      <c r="E59" s="24" t="s">
        <v>3435</v>
      </c>
      <c r="F59" s="25" t="s">
        <v>3306</v>
      </c>
      <c r="G59" s="25">
        <v>100</v>
      </c>
      <c r="H59" s="21" t="s">
        <v>3302</v>
      </c>
      <c r="I59" s="21" t="s">
        <v>3303</v>
      </c>
      <c r="J59" s="24" t="s">
        <v>3435</v>
      </c>
    </row>
    <row r="60" ht="35.1" customHeight="1" spans="1:10">
      <c r="A60" s="22"/>
      <c r="B60" s="24"/>
      <c r="C60" s="27" t="s">
        <v>3331</v>
      </c>
      <c r="D60" s="27" t="s">
        <v>3436</v>
      </c>
      <c r="E60" s="24" t="s">
        <v>3437</v>
      </c>
      <c r="F60" s="21" t="s">
        <v>3301</v>
      </c>
      <c r="G60" s="25">
        <v>95</v>
      </c>
      <c r="H60" s="21" t="s">
        <v>3302</v>
      </c>
      <c r="I60" s="21" t="s">
        <v>3303</v>
      </c>
      <c r="J60" s="29" t="s">
        <v>3438</v>
      </c>
    </row>
    <row r="61" ht="35.1" customHeight="1" spans="1:10">
      <c r="A61" s="22"/>
      <c r="B61" s="24"/>
      <c r="C61" s="27" t="s">
        <v>3331</v>
      </c>
      <c r="D61" s="27" t="s">
        <v>3436</v>
      </c>
      <c r="E61" s="24" t="s">
        <v>3439</v>
      </c>
      <c r="F61" s="21" t="s">
        <v>3301</v>
      </c>
      <c r="G61" s="25">
        <v>90</v>
      </c>
      <c r="H61" s="21" t="s">
        <v>3302</v>
      </c>
      <c r="I61" s="21" t="s">
        <v>3303</v>
      </c>
      <c r="J61" s="29" t="s">
        <v>3440</v>
      </c>
    </row>
    <row r="62" ht="35.1" customHeight="1" spans="1:10">
      <c r="A62" s="22"/>
      <c r="B62" s="24"/>
      <c r="C62" s="27" t="s">
        <v>3331</v>
      </c>
      <c r="D62" s="27" t="s">
        <v>3436</v>
      </c>
      <c r="E62" s="24" t="s">
        <v>3441</v>
      </c>
      <c r="F62" s="21" t="s">
        <v>3301</v>
      </c>
      <c r="G62" s="25">
        <v>80</v>
      </c>
      <c r="H62" s="25"/>
      <c r="I62" s="21" t="s">
        <v>3303</v>
      </c>
      <c r="J62" s="29" t="s">
        <v>3442</v>
      </c>
    </row>
    <row r="63" ht="35.1" customHeight="1" spans="1:10">
      <c r="A63" s="22" t="s">
        <v>3443</v>
      </c>
      <c r="B63" s="24"/>
      <c r="C63" s="26"/>
      <c r="D63" s="26"/>
      <c r="E63" s="26"/>
      <c r="F63" s="25"/>
      <c r="G63" s="25"/>
      <c r="H63" s="25"/>
      <c r="I63" s="25"/>
      <c r="J63" s="28"/>
    </row>
    <row r="64" ht="35.1" customHeight="1" spans="1:10">
      <c r="A64" s="22" t="s">
        <v>3444</v>
      </c>
      <c r="B64" s="22" t="s">
        <v>3445</v>
      </c>
      <c r="C64" s="24" t="s">
        <v>3298</v>
      </c>
      <c r="D64" s="24" t="s">
        <v>3299</v>
      </c>
      <c r="E64" s="24" t="s">
        <v>3446</v>
      </c>
      <c r="F64" s="21" t="s">
        <v>3306</v>
      </c>
      <c r="G64" s="600" t="s">
        <v>3447</v>
      </c>
      <c r="H64" s="21" t="s">
        <v>3328</v>
      </c>
      <c r="I64" s="21" t="s">
        <v>3303</v>
      </c>
      <c r="J64" s="20" t="s">
        <v>3448</v>
      </c>
    </row>
    <row r="65" ht="35.1" customHeight="1" spans="1:10">
      <c r="A65" s="22"/>
      <c r="B65" s="22"/>
      <c r="C65" s="24" t="s">
        <v>3298</v>
      </c>
      <c r="D65" s="24" t="s">
        <v>3299</v>
      </c>
      <c r="E65" s="24" t="s">
        <v>3449</v>
      </c>
      <c r="F65" s="21" t="s">
        <v>3306</v>
      </c>
      <c r="G65" s="600" t="s">
        <v>3450</v>
      </c>
      <c r="H65" s="21" t="s">
        <v>3328</v>
      </c>
      <c r="I65" s="21" t="s">
        <v>3303</v>
      </c>
      <c r="J65" s="20" t="s">
        <v>3451</v>
      </c>
    </row>
    <row r="66" ht="35.1" customHeight="1" spans="1:10">
      <c r="A66" s="22"/>
      <c r="B66" s="22"/>
      <c r="C66" s="24" t="s">
        <v>3298</v>
      </c>
      <c r="D66" s="24" t="s">
        <v>3299</v>
      </c>
      <c r="E66" s="24" t="s">
        <v>3452</v>
      </c>
      <c r="F66" s="21" t="s">
        <v>3306</v>
      </c>
      <c r="G66" s="600" t="s">
        <v>3453</v>
      </c>
      <c r="H66" s="21" t="s">
        <v>3328</v>
      </c>
      <c r="I66" s="21" t="s">
        <v>3303</v>
      </c>
      <c r="J66" s="20" t="s">
        <v>3454</v>
      </c>
    </row>
    <row r="67" ht="35.1" customHeight="1" spans="1:10">
      <c r="A67" s="22"/>
      <c r="B67" s="22"/>
      <c r="C67" s="24" t="s">
        <v>3298</v>
      </c>
      <c r="D67" s="24" t="s">
        <v>3299</v>
      </c>
      <c r="E67" s="24" t="s">
        <v>3455</v>
      </c>
      <c r="F67" s="21" t="s">
        <v>3306</v>
      </c>
      <c r="G67" s="600" t="s">
        <v>3456</v>
      </c>
      <c r="H67" s="21" t="s">
        <v>3328</v>
      </c>
      <c r="I67" s="21" t="s">
        <v>3303</v>
      </c>
      <c r="J67" s="20" t="s">
        <v>3457</v>
      </c>
    </row>
    <row r="68" ht="35.1" customHeight="1" spans="1:10">
      <c r="A68" s="22"/>
      <c r="B68" s="22"/>
      <c r="C68" s="24" t="s">
        <v>3298</v>
      </c>
      <c r="D68" s="24" t="s">
        <v>3299</v>
      </c>
      <c r="E68" s="24" t="s">
        <v>3458</v>
      </c>
      <c r="F68" s="21" t="s">
        <v>3306</v>
      </c>
      <c r="G68" s="600" t="s">
        <v>3459</v>
      </c>
      <c r="H68" s="21" t="s">
        <v>3328</v>
      </c>
      <c r="I68" s="21" t="s">
        <v>3303</v>
      </c>
      <c r="J68" s="20" t="s">
        <v>3460</v>
      </c>
    </row>
    <row r="69" ht="35.1" customHeight="1" spans="1:10">
      <c r="A69" s="22"/>
      <c r="B69" s="22"/>
      <c r="C69" s="24" t="s">
        <v>3298</v>
      </c>
      <c r="D69" s="24" t="s">
        <v>3299</v>
      </c>
      <c r="E69" s="24" t="s">
        <v>3461</v>
      </c>
      <c r="F69" s="21" t="s">
        <v>3306</v>
      </c>
      <c r="G69" s="600" t="s">
        <v>3462</v>
      </c>
      <c r="H69" s="21" t="s">
        <v>3328</v>
      </c>
      <c r="I69" s="21" t="s">
        <v>3303</v>
      </c>
      <c r="J69" s="20" t="s">
        <v>3463</v>
      </c>
    </row>
    <row r="70" ht="35.1" customHeight="1" spans="1:10">
      <c r="A70" s="22"/>
      <c r="B70" s="22"/>
      <c r="C70" s="24" t="s">
        <v>3298</v>
      </c>
      <c r="D70" s="24" t="s">
        <v>3309</v>
      </c>
      <c r="E70" s="24" t="s">
        <v>3464</v>
      </c>
      <c r="F70" s="21" t="s">
        <v>3306</v>
      </c>
      <c r="G70" s="600" t="s">
        <v>3311</v>
      </c>
      <c r="H70" s="21" t="s">
        <v>3302</v>
      </c>
      <c r="I70" s="21" t="s">
        <v>3303</v>
      </c>
      <c r="J70" s="20" t="s">
        <v>3465</v>
      </c>
    </row>
    <row r="71" ht="35.1" customHeight="1" spans="1:10">
      <c r="A71" s="22"/>
      <c r="B71" s="22"/>
      <c r="C71" s="24" t="s">
        <v>3298</v>
      </c>
      <c r="D71" s="24" t="s">
        <v>3309</v>
      </c>
      <c r="E71" s="24" t="s">
        <v>3466</v>
      </c>
      <c r="F71" s="21" t="s">
        <v>3306</v>
      </c>
      <c r="G71" s="600" t="s">
        <v>3311</v>
      </c>
      <c r="H71" s="21" t="s">
        <v>3302</v>
      </c>
      <c r="I71" s="21" t="s">
        <v>3303</v>
      </c>
      <c r="J71" s="20" t="s">
        <v>3467</v>
      </c>
    </row>
    <row r="72" ht="35.1" customHeight="1" spans="1:10">
      <c r="A72" s="22"/>
      <c r="B72" s="22"/>
      <c r="C72" s="24" t="s">
        <v>3298</v>
      </c>
      <c r="D72" s="24" t="s">
        <v>3309</v>
      </c>
      <c r="E72" s="24" t="s">
        <v>3468</v>
      </c>
      <c r="F72" s="21" t="s">
        <v>3306</v>
      </c>
      <c r="G72" s="600" t="s">
        <v>3311</v>
      </c>
      <c r="H72" s="21" t="s">
        <v>3302</v>
      </c>
      <c r="I72" s="21" t="s">
        <v>3303</v>
      </c>
      <c r="J72" s="20" t="s">
        <v>3469</v>
      </c>
    </row>
    <row r="73" ht="35.1" customHeight="1" spans="1:10">
      <c r="A73" s="22"/>
      <c r="B73" s="22"/>
      <c r="C73" s="24" t="s">
        <v>3298</v>
      </c>
      <c r="D73" s="24" t="s">
        <v>3358</v>
      </c>
      <c r="E73" s="24" t="s">
        <v>3470</v>
      </c>
      <c r="F73" s="21" t="s">
        <v>3306</v>
      </c>
      <c r="G73" s="600" t="s">
        <v>3311</v>
      </c>
      <c r="H73" s="21" t="s">
        <v>3302</v>
      </c>
      <c r="I73" s="21" t="s">
        <v>3303</v>
      </c>
      <c r="J73" s="20" t="s">
        <v>3471</v>
      </c>
    </row>
    <row r="74" ht="35.1" customHeight="1" spans="1:10">
      <c r="A74" s="22"/>
      <c r="B74" s="22"/>
      <c r="C74" s="24" t="s">
        <v>3318</v>
      </c>
      <c r="D74" s="24" t="s">
        <v>3319</v>
      </c>
      <c r="E74" s="24" t="s">
        <v>3472</v>
      </c>
      <c r="F74" s="21" t="s">
        <v>3306</v>
      </c>
      <c r="G74" s="600" t="s">
        <v>3473</v>
      </c>
      <c r="H74" s="21" t="s">
        <v>3474</v>
      </c>
      <c r="I74" s="21" t="s">
        <v>3352</v>
      </c>
      <c r="J74" s="20" t="s">
        <v>3475</v>
      </c>
    </row>
    <row r="75" ht="35.1" customHeight="1" spans="1:10">
      <c r="A75" s="22"/>
      <c r="B75" s="22"/>
      <c r="C75" s="24" t="s">
        <v>3331</v>
      </c>
      <c r="D75" s="24" t="s">
        <v>3476</v>
      </c>
      <c r="E75" s="24" t="s">
        <v>3477</v>
      </c>
      <c r="F75" s="21" t="s">
        <v>3301</v>
      </c>
      <c r="G75" s="600" t="s">
        <v>3478</v>
      </c>
      <c r="H75" s="21" t="s">
        <v>3302</v>
      </c>
      <c r="I75" s="21" t="s">
        <v>3303</v>
      </c>
      <c r="J75" s="20" t="s">
        <v>3479</v>
      </c>
    </row>
    <row r="76" ht="35.1" customHeight="1"/>
    <row r="77" ht="35.1" customHeight="1"/>
    <row r="78" ht="35.1" customHeight="1"/>
    <row r="79" ht="35.1" customHeight="1"/>
    <row r="80" ht="35.1" customHeight="1"/>
    <row r="81" ht="35.1" customHeight="1"/>
    <row r="82" ht="35.1" customHeight="1"/>
    <row r="83" ht="35.1" customHeight="1"/>
    <row r="84" ht="35.1" customHeight="1"/>
    <row r="85" ht="35.1" customHeight="1"/>
    <row r="86" ht="35.1" customHeight="1"/>
    <row r="87" ht="35.1" customHeight="1"/>
    <row r="88" ht="35.1" customHeight="1"/>
    <row r="89" ht="35.1" customHeight="1"/>
    <row r="90" ht="35.1" customHeight="1"/>
  </sheetData>
  <mergeCells count="13">
    <mergeCell ref="A2:J2"/>
    <mergeCell ref="A7:A15"/>
    <mergeCell ref="A17:A29"/>
    <mergeCell ref="A31:A39"/>
    <mergeCell ref="A41:A46"/>
    <mergeCell ref="A48:A62"/>
    <mergeCell ref="A64:A75"/>
    <mergeCell ref="B7:B15"/>
    <mergeCell ref="B17:B29"/>
    <mergeCell ref="B31:B39"/>
    <mergeCell ref="B41:B46"/>
    <mergeCell ref="B48:B62"/>
    <mergeCell ref="B64:B75"/>
  </mergeCells>
  <pageMargins left="0.751388888888889" right="0.751388888888889" top="1" bottom="1" header="0.507638888888889" footer="0.507638888888889"/>
  <pageSetup paperSize="9" scale="70" orientation="landscape"/>
  <headerFooter>
    <oddFooter>&amp;C&amp;16- &amp;P -</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18" sqref="B18"/>
    </sheetView>
  </sheetViews>
  <sheetFormatPr defaultColWidth="9" defaultRowHeight="14" outlineLevelCol="1"/>
  <cols>
    <col min="1" max="1" width="20.2545454545455" style="1" customWidth="1"/>
    <col min="2" max="2" width="64" style="1" customWidth="1"/>
    <col min="3" max="16384" width="9" style="1"/>
  </cols>
  <sheetData>
    <row r="1" ht="32.1" customHeight="1" spans="1:2">
      <c r="A1" s="2" t="s">
        <v>3480</v>
      </c>
      <c r="B1" s="2"/>
    </row>
    <row r="3" ht="39.95" customHeight="1" spans="1:2">
      <c r="A3" s="3" t="s">
        <v>3481</v>
      </c>
      <c r="B3" s="4" t="s">
        <v>3482</v>
      </c>
    </row>
    <row r="4" ht="119.25" customHeight="1" spans="1:2">
      <c r="A4" s="5" t="s">
        <v>3483</v>
      </c>
      <c r="B4" s="6" t="s">
        <v>3484</v>
      </c>
    </row>
    <row r="5" ht="118.5" customHeight="1" spans="1:2">
      <c r="A5" s="5" t="s">
        <v>3485</v>
      </c>
      <c r="B5" s="6" t="s">
        <v>3486</v>
      </c>
    </row>
    <row r="6" ht="130.5" customHeight="1" spans="1:2">
      <c r="A6" s="5" t="s">
        <v>3487</v>
      </c>
      <c r="B6" s="6" t="s">
        <v>3488</v>
      </c>
    </row>
    <row r="7" ht="117" customHeight="1" spans="1:2">
      <c r="A7" s="5" t="s">
        <v>3489</v>
      </c>
      <c r="B7" s="6" t="s">
        <v>3490</v>
      </c>
    </row>
    <row r="8" ht="134.25" customHeight="1" spans="1:2">
      <c r="A8" s="7" t="s">
        <v>3491</v>
      </c>
      <c r="B8" s="6" t="s">
        <v>3492</v>
      </c>
    </row>
    <row r="9" ht="52.5" customHeight="1" spans="1:2">
      <c r="A9" s="8" t="s">
        <v>3493</v>
      </c>
      <c r="B9" s="9" t="s">
        <v>3494</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1388888888889" right="0.751388888888889" top="1" bottom="1" header="0.507638888888889" footer="0.507638888888889"/>
  <pageSetup paperSize="9" orientation="portrait"/>
  <headerFooter>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68"/>
  <sheetViews>
    <sheetView showGridLines="0" showZeros="0" view="pageBreakPreview" zoomScale="70" zoomScaleNormal="100" workbookViewId="0">
      <pane xSplit="1" ySplit="3" topLeftCell="B1341" activePane="bottomRight" state="frozen"/>
      <selection/>
      <selection pane="topRight"/>
      <selection pane="bottomLeft"/>
      <selection pane="bottomRight" activeCell="C4" sqref="C4"/>
    </sheetView>
  </sheetViews>
  <sheetFormatPr defaultColWidth="9" defaultRowHeight="15" outlineLevelCol="6"/>
  <cols>
    <col min="1" max="1" width="19.1272727272727" style="481" customWidth="1"/>
    <col min="2" max="2" width="50.6272727272727" style="481" customWidth="1"/>
    <col min="3" max="4" width="20.6272727272727" style="481" customWidth="1"/>
    <col min="5" max="5" width="20.6272727272727" style="482" customWidth="1"/>
    <col min="6" max="6" width="4" style="481" customWidth="1"/>
    <col min="7" max="16384" width="9" style="481"/>
  </cols>
  <sheetData>
    <row r="1" s="479" customFormat="1" ht="45" customHeight="1" spans="2:5">
      <c r="B1" s="483" t="s">
        <v>157</v>
      </c>
      <c r="C1" s="483"/>
      <c r="D1" s="483"/>
      <c r="E1" s="483"/>
    </row>
    <row r="2" s="479" customFormat="1" ht="20.1" customHeight="1" spans="1:5">
      <c r="A2" s="484"/>
      <c r="B2" s="485"/>
      <c r="C2" s="485"/>
      <c r="D2" s="486"/>
      <c r="E2" s="486" t="s">
        <v>2</v>
      </c>
    </row>
    <row r="3" s="480" customFormat="1" ht="45" customHeight="1" spans="1:7">
      <c r="A3" s="487" t="s">
        <v>3</v>
      </c>
      <c r="B3" s="488" t="s">
        <v>4</v>
      </c>
      <c r="C3" s="487" t="s">
        <v>150</v>
      </c>
      <c r="D3" s="487" t="s">
        <v>6</v>
      </c>
      <c r="E3" s="487" t="s">
        <v>151</v>
      </c>
      <c r="F3" s="489" t="s">
        <v>8</v>
      </c>
      <c r="G3" s="480" t="s">
        <v>158</v>
      </c>
    </row>
    <row r="4" ht="36" customHeight="1" spans="1:7">
      <c r="A4" s="490" t="s">
        <v>71</v>
      </c>
      <c r="B4" s="491" t="s">
        <v>72</v>
      </c>
      <c r="C4" s="492">
        <v>32949</v>
      </c>
      <c r="D4" s="493">
        <v>32609</v>
      </c>
      <c r="E4" s="494">
        <f>IF(C4&lt;&gt;0,D4/C4-1,"")</f>
        <v>-0.0103189778141977</v>
      </c>
      <c r="F4" s="495" t="str">
        <f t="shared" ref="F4:F67" si="0">IF(LEN(A4)=3,"是",IF(B4&lt;&gt;"",IF(SUM(C4:D4)&lt;&gt;0,"是","否"),"是"))</f>
        <v>是</v>
      </c>
      <c r="G4" s="481" t="str">
        <f t="shared" ref="G4:G67" si="1">IF(LEN(A4)=3,"类",IF(LEN(A4)=5,"款","项"))</f>
        <v>类</v>
      </c>
    </row>
    <row r="5" ht="36" customHeight="1" spans="1:7">
      <c r="A5" s="490" t="s">
        <v>159</v>
      </c>
      <c r="B5" s="491" t="s">
        <v>160</v>
      </c>
      <c r="C5" s="496">
        <v>1787</v>
      </c>
      <c r="D5" s="493">
        <v>1240</v>
      </c>
      <c r="E5" s="494">
        <f>IF(C5&lt;&gt;0,D5/C5-1,"")</f>
        <v>-0.306099608282037</v>
      </c>
      <c r="F5" s="495" t="str">
        <f t="shared" si="0"/>
        <v>是</v>
      </c>
      <c r="G5" s="481" t="str">
        <f t="shared" si="1"/>
        <v>款</v>
      </c>
    </row>
    <row r="6" ht="36" customHeight="1" spans="1:7">
      <c r="A6" s="497" t="s">
        <v>161</v>
      </c>
      <c r="B6" s="498" t="s">
        <v>162</v>
      </c>
      <c r="C6" s="496">
        <v>1064</v>
      </c>
      <c r="D6" s="499">
        <v>945</v>
      </c>
      <c r="E6" s="500">
        <f t="shared" ref="E6:E9" si="2">IF(C6&gt;0,D6/C6-1,IF(C6&lt;0,-(D6/C6-1),""))</f>
        <v>-0.111842105263158</v>
      </c>
      <c r="F6" s="495" t="str">
        <f t="shared" si="0"/>
        <v>是</v>
      </c>
      <c r="G6" s="481" t="str">
        <f t="shared" si="1"/>
        <v>项</v>
      </c>
    </row>
    <row r="7" ht="36" customHeight="1" spans="1:7">
      <c r="A7" s="497" t="s">
        <v>163</v>
      </c>
      <c r="B7" s="498" t="s">
        <v>164</v>
      </c>
      <c r="C7" s="496">
        <v>102</v>
      </c>
      <c r="D7" s="499">
        <v>135</v>
      </c>
      <c r="E7" s="500">
        <f t="shared" si="2"/>
        <v>0.323529411764706</v>
      </c>
      <c r="F7" s="495" t="str">
        <f t="shared" si="0"/>
        <v>是</v>
      </c>
      <c r="G7" s="481" t="str">
        <f t="shared" si="1"/>
        <v>项</v>
      </c>
    </row>
    <row r="8" ht="36" customHeight="1" spans="1:7">
      <c r="A8" s="497" t="s">
        <v>165</v>
      </c>
      <c r="B8" s="498" t="s">
        <v>166</v>
      </c>
      <c r="C8" s="501">
        <v>40</v>
      </c>
      <c r="D8" s="499">
        <v>0</v>
      </c>
      <c r="E8" s="500">
        <f t="shared" si="2"/>
        <v>-1</v>
      </c>
      <c r="F8" s="495" t="str">
        <f t="shared" si="0"/>
        <v>是</v>
      </c>
      <c r="G8" s="481" t="str">
        <f t="shared" si="1"/>
        <v>项</v>
      </c>
    </row>
    <row r="9" ht="36" customHeight="1" spans="1:7">
      <c r="A9" s="497" t="s">
        <v>167</v>
      </c>
      <c r="B9" s="498" t="s">
        <v>168</v>
      </c>
      <c r="C9" s="496">
        <v>50</v>
      </c>
      <c r="D9" s="499">
        <v>92</v>
      </c>
      <c r="E9" s="500">
        <f t="shared" si="2"/>
        <v>0.84</v>
      </c>
      <c r="F9" s="495" t="str">
        <f t="shared" si="0"/>
        <v>是</v>
      </c>
      <c r="G9" s="481" t="str">
        <f t="shared" si="1"/>
        <v>项</v>
      </c>
    </row>
    <row r="10" ht="36" customHeight="1" spans="1:7">
      <c r="A10" s="497" t="s">
        <v>169</v>
      </c>
      <c r="B10" s="498" t="s">
        <v>170</v>
      </c>
      <c r="C10" s="501">
        <v>52</v>
      </c>
      <c r="D10" s="499">
        <v>0</v>
      </c>
      <c r="E10" s="500"/>
      <c r="F10" s="495" t="str">
        <f t="shared" si="0"/>
        <v>是</v>
      </c>
      <c r="G10" s="481" t="str">
        <f t="shared" si="1"/>
        <v>项</v>
      </c>
    </row>
    <row r="11" ht="36" customHeight="1" spans="1:7">
      <c r="A11" s="497" t="s">
        <v>171</v>
      </c>
      <c r="B11" s="498" t="s">
        <v>172</v>
      </c>
      <c r="C11" s="501">
        <v>995</v>
      </c>
      <c r="D11" s="499">
        <v>0</v>
      </c>
      <c r="E11" s="500"/>
      <c r="F11" s="495" t="str">
        <f t="shared" si="0"/>
        <v>是</v>
      </c>
      <c r="G11" s="481" t="str">
        <f t="shared" si="1"/>
        <v>项</v>
      </c>
    </row>
    <row r="12" ht="36" customHeight="1" spans="1:7">
      <c r="A12" s="497" t="s">
        <v>173</v>
      </c>
      <c r="B12" s="498" t="s">
        <v>174</v>
      </c>
      <c r="C12" s="496">
        <v>43</v>
      </c>
      <c r="D12" s="499">
        <v>5</v>
      </c>
      <c r="E12" s="500">
        <f>IF(C12&gt;0,D12/C12-1,IF(C12&lt;0,-(D12/C12-1),""))</f>
        <v>-0.883720930232558</v>
      </c>
      <c r="F12" s="495" t="str">
        <f t="shared" si="0"/>
        <v>是</v>
      </c>
      <c r="G12" s="481" t="str">
        <f t="shared" si="1"/>
        <v>项</v>
      </c>
    </row>
    <row r="13" ht="36" customHeight="1" spans="1:7">
      <c r="A13" s="497" t="s">
        <v>175</v>
      </c>
      <c r="B13" s="498" t="s">
        <v>176</v>
      </c>
      <c r="C13" s="496">
        <v>436</v>
      </c>
      <c r="D13" s="499">
        <v>63</v>
      </c>
      <c r="E13" s="500">
        <f>IF(C13&gt;0,D13/C13-1,IF(C13&lt;0,-(D13/C13-1),""))</f>
        <v>-0.855504587155963</v>
      </c>
      <c r="F13" s="495" t="str">
        <f t="shared" si="0"/>
        <v>是</v>
      </c>
      <c r="G13" s="481" t="str">
        <f t="shared" si="1"/>
        <v>项</v>
      </c>
    </row>
    <row r="14" ht="36" customHeight="1" spans="1:7">
      <c r="A14" s="497" t="s">
        <v>177</v>
      </c>
      <c r="B14" s="498" t="s">
        <v>178</v>
      </c>
      <c r="C14" s="501">
        <v>30</v>
      </c>
      <c r="D14" s="499"/>
      <c r="E14" s="500"/>
      <c r="F14" s="495" t="str">
        <f t="shared" si="0"/>
        <v>是</v>
      </c>
      <c r="G14" s="481" t="str">
        <f t="shared" si="1"/>
        <v>项</v>
      </c>
    </row>
    <row r="15" ht="36" customHeight="1" spans="1:7">
      <c r="A15" s="497" t="s">
        <v>179</v>
      </c>
      <c r="B15" s="498" t="s">
        <v>180</v>
      </c>
      <c r="C15" s="501">
        <v>10</v>
      </c>
      <c r="D15" s="499"/>
      <c r="E15" s="500"/>
      <c r="F15" s="495" t="str">
        <f t="shared" si="0"/>
        <v>是</v>
      </c>
      <c r="G15" s="481" t="str">
        <f t="shared" si="1"/>
        <v>项</v>
      </c>
    </row>
    <row r="16" ht="36" customHeight="1" spans="1:7">
      <c r="A16" s="497" t="s">
        <v>181</v>
      </c>
      <c r="B16" s="498" t="s">
        <v>182</v>
      </c>
      <c r="C16" s="496">
        <v>92</v>
      </c>
      <c r="D16" s="499"/>
      <c r="E16" s="500"/>
      <c r="F16" s="495" t="str">
        <f t="shared" si="0"/>
        <v>是</v>
      </c>
      <c r="G16" s="481" t="str">
        <f t="shared" si="1"/>
        <v>项</v>
      </c>
    </row>
    <row r="17" ht="36" customHeight="1" spans="1:7">
      <c r="A17" s="490" t="s">
        <v>183</v>
      </c>
      <c r="B17" s="491" t="s">
        <v>184</v>
      </c>
      <c r="C17" s="496">
        <v>999</v>
      </c>
      <c r="D17" s="493">
        <v>1021</v>
      </c>
      <c r="E17" s="494">
        <f t="shared" ref="E17:E21" si="3">IF(C17&gt;0,D17/C17-1,IF(C17&lt;0,-(D17/C17-1),""))</f>
        <v>0.022022022022022</v>
      </c>
      <c r="F17" s="495" t="str">
        <f t="shared" si="0"/>
        <v>是</v>
      </c>
      <c r="G17" s="481" t="str">
        <f t="shared" si="1"/>
        <v>款</v>
      </c>
    </row>
    <row r="18" ht="36" customHeight="1" spans="1:7">
      <c r="A18" s="497" t="s">
        <v>185</v>
      </c>
      <c r="B18" s="498" t="s">
        <v>162</v>
      </c>
      <c r="C18" s="496">
        <v>817</v>
      </c>
      <c r="D18" s="499">
        <v>887</v>
      </c>
      <c r="E18" s="500">
        <f t="shared" si="3"/>
        <v>0.0856793145654835</v>
      </c>
      <c r="F18" s="495" t="str">
        <f t="shared" si="0"/>
        <v>是</v>
      </c>
      <c r="G18" s="481" t="str">
        <f t="shared" si="1"/>
        <v>项</v>
      </c>
    </row>
    <row r="19" ht="36" customHeight="1" spans="1:7">
      <c r="A19" s="497" t="s">
        <v>186</v>
      </c>
      <c r="B19" s="498" t="s">
        <v>164</v>
      </c>
      <c r="C19" s="496">
        <v>129</v>
      </c>
      <c r="D19" s="499">
        <v>96</v>
      </c>
      <c r="E19" s="500">
        <f t="shared" si="3"/>
        <v>-0.255813953488372</v>
      </c>
      <c r="F19" s="495" t="str">
        <f t="shared" si="0"/>
        <v>是</v>
      </c>
      <c r="G19" s="481" t="str">
        <f t="shared" si="1"/>
        <v>项</v>
      </c>
    </row>
    <row r="20" ht="36" customHeight="1" spans="1:7">
      <c r="A20" s="497" t="s">
        <v>187</v>
      </c>
      <c r="B20" s="498" t="s">
        <v>166</v>
      </c>
      <c r="C20" s="501">
        <v>0</v>
      </c>
      <c r="D20" s="499">
        <v>0</v>
      </c>
      <c r="E20" s="500" t="str">
        <f t="shared" si="3"/>
        <v/>
      </c>
      <c r="F20" s="495" t="str">
        <f t="shared" si="0"/>
        <v>否</v>
      </c>
      <c r="G20" s="481" t="str">
        <f t="shared" si="1"/>
        <v>项</v>
      </c>
    </row>
    <row r="21" ht="36" customHeight="1" spans="1:7">
      <c r="A21" s="497" t="s">
        <v>188</v>
      </c>
      <c r="B21" s="498" t="s">
        <v>189</v>
      </c>
      <c r="C21" s="496">
        <v>40</v>
      </c>
      <c r="D21" s="499">
        <v>38</v>
      </c>
      <c r="E21" s="500">
        <f t="shared" si="3"/>
        <v>-0.05</v>
      </c>
      <c r="F21" s="495" t="str">
        <f t="shared" si="0"/>
        <v>是</v>
      </c>
      <c r="G21" s="481" t="str">
        <f t="shared" si="1"/>
        <v>项</v>
      </c>
    </row>
    <row r="22" ht="36" customHeight="1" spans="1:7">
      <c r="A22" s="497" t="s">
        <v>190</v>
      </c>
      <c r="B22" s="498" t="s">
        <v>191</v>
      </c>
      <c r="C22" s="501">
        <v>0</v>
      </c>
      <c r="D22" s="499"/>
      <c r="E22" s="500"/>
      <c r="F22" s="495" t="str">
        <f t="shared" si="0"/>
        <v>否</v>
      </c>
      <c r="G22" s="481" t="str">
        <f t="shared" si="1"/>
        <v>项</v>
      </c>
    </row>
    <row r="23" ht="36" customHeight="1" spans="1:7">
      <c r="A23" s="497" t="s">
        <v>192</v>
      </c>
      <c r="B23" s="498" t="s">
        <v>193</v>
      </c>
      <c r="C23" s="501">
        <v>0</v>
      </c>
      <c r="D23" s="499"/>
      <c r="E23" s="500"/>
      <c r="F23" s="495" t="str">
        <f t="shared" si="0"/>
        <v>否</v>
      </c>
      <c r="G23" s="481" t="str">
        <f t="shared" si="1"/>
        <v>项</v>
      </c>
    </row>
    <row r="24" ht="36" customHeight="1" spans="1:7">
      <c r="A24" s="497" t="s">
        <v>194</v>
      </c>
      <c r="B24" s="498" t="s">
        <v>180</v>
      </c>
      <c r="C24" s="501">
        <v>0</v>
      </c>
      <c r="D24" s="499"/>
      <c r="E24" s="500"/>
      <c r="F24" s="495" t="str">
        <f t="shared" si="0"/>
        <v>否</v>
      </c>
      <c r="G24" s="481" t="str">
        <f t="shared" si="1"/>
        <v>项</v>
      </c>
    </row>
    <row r="25" ht="36" customHeight="1" spans="1:7">
      <c r="A25" s="497" t="s">
        <v>195</v>
      </c>
      <c r="B25" s="498" t="s">
        <v>196</v>
      </c>
      <c r="C25" s="496">
        <v>13</v>
      </c>
      <c r="D25" s="499"/>
      <c r="E25" s="500"/>
      <c r="F25" s="495" t="str">
        <f t="shared" si="0"/>
        <v>是</v>
      </c>
      <c r="G25" s="481" t="str">
        <f t="shared" si="1"/>
        <v>项</v>
      </c>
    </row>
    <row r="26" ht="36" customHeight="1" spans="1:7">
      <c r="A26" s="490" t="s">
        <v>197</v>
      </c>
      <c r="B26" s="491" t="s">
        <v>198</v>
      </c>
      <c r="C26" s="496">
        <v>14516</v>
      </c>
      <c r="D26" s="493">
        <v>15423</v>
      </c>
      <c r="E26" s="494">
        <v>0.0144041041831098</v>
      </c>
      <c r="F26" s="495" t="str">
        <f t="shared" si="0"/>
        <v>是</v>
      </c>
      <c r="G26" s="481" t="str">
        <f t="shared" si="1"/>
        <v>款</v>
      </c>
    </row>
    <row r="27" ht="36" customHeight="1" spans="1:7">
      <c r="A27" s="497" t="s">
        <v>199</v>
      </c>
      <c r="B27" s="498" t="s">
        <v>162</v>
      </c>
      <c r="C27" s="496">
        <v>10860</v>
      </c>
      <c r="D27" s="499">
        <v>12241</v>
      </c>
      <c r="E27" s="500">
        <v>0.00956701030927842</v>
      </c>
      <c r="F27" s="495" t="str">
        <f t="shared" si="0"/>
        <v>是</v>
      </c>
      <c r="G27" s="481" t="str">
        <f t="shared" si="1"/>
        <v>项</v>
      </c>
    </row>
    <row r="28" ht="36" customHeight="1" spans="1:7">
      <c r="A28" s="497" t="s">
        <v>200</v>
      </c>
      <c r="B28" s="498" t="s">
        <v>164</v>
      </c>
      <c r="C28" s="496">
        <v>3494</v>
      </c>
      <c r="D28" s="499">
        <v>3018</v>
      </c>
      <c r="E28" s="500">
        <v>0.0332078055460459</v>
      </c>
      <c r="F28" s="495" t="str">
        <f t="shared" si="0"/>
        <v>是</v>
      </c>
      <c r="G28" s="481" t="str">
        <f t="shared" si="1"/>
        <v>项</v>
      </c>
    </row>
    <row r="29" ht="36" customHeight="1" spans="1:7">
      <c r="A29" s="497" t="s">
        <v>201</v>
      </c>
      <c r="B29" s="498" t="s">
        <v>166</v>
      </c>
      <c r="C29" s="496">
        <v>75</v>
      </c>
      <c r="D29" s="499">
        <v>115</v>
      </c>
      <c r="E29" s="500">
        <v>0.0454545454545454</v>
      </c>
      <c r="F29" s="495" t="str">
        <f t="shared" si="0"/>
        <v>是</v>
      </c>
      <c r="G29" s="481" t="str">
        <f t="shared" si="1"/>
        <v>项</v>
      </c>
    </row>
    <row r="30" ht="36" customHeight="1" spans="1:7">
      <c r="A30" s="497" t="s">
        <v>202</v>
      </c>
      <c r="B30" s="498" t="s">
        <v>203</v>
      </c>
      <c r="C30" s="501">
        <v>0</v>
      </c>
      <c r="D30" s="499">
        <v>0</v>
      </c>
      <c r="E30" s="500" t="s">
        <v>204</v>
      </c>
      <c r="F30" s="495" t="str">
        <f t="shared" si="0"/>
        <v>否</v>
      </c>
      <c r="G30" s="481" t="str">
        <f t="shared" si="1"/>
        <v>项</v>
      </c>
    </row>
    <row r="31" ht="36" customHeight="1" spans="1:7">
      <c r="A31" s="497" t="s">
        <v>205</v>
      </c>
      <c r="B31" s="498" t="s">
        <v>206</v>
      </c>
      <c r="C31" s="501">
        <v>0</v>
      </c>
      <c r="D31" s="499">
        <v>0</v>
      </c>
      <c r="E31" s="500" t="s">
        <v>204</v>
      </c>
      <c r="F31" s="495" t="str">
        <f t="shared" si="0"/>
        <v>否</v>
      </c>
      <c r="G31" s="481" t="str">
        <f t="shared" si="1"/>
        <v>项</v>
      </c>
    </row>
    <row r="32" ht="36" customHeight="1" spans="1:7">
      <c r="A32" s="497" t="s">
        <v>207</v>
      </c>
      <c r="B32" s="498" t="s">
        <v>208</v>
      </c>
      <c r="C32" s="501">
        <v>0</v>
      </c>
      <c r="D32" s="499">
        <v>0</v>
      </c>
      <c r="E32" s="500" t="s">
        <v>204</v>
      </c>
      <c r="F32" s="495" t="str">
        <f t="shared" si="0"/>
        <v>否</v>
      </c>
      <c r="G32" s="481" t="str">
        <f t="shared" si="1"/>
        <v>项</v>
      </c>
    </row>
    <row r="33" ht="36" customHeight="1" spans="1:7">
      <c r="A33" s="497" t="s">
        <v>209</v>
      </c>
      <c r="B33" s="498" t="s">
        <v>210</v>
      </c>
      <c r="C33" s="496">
        <v>87</v>
      </c>
      <c r="D33" s="499">
        <v>49</v>
      </c>
      <c r="E33" s="500">
        <v>0.0208333333333333</v>
      </c>
      <c r="F33" s="495" t="str">
        <f t="shared" si="0"/>
        <v>是</v>
      </c>
      <c r="G33" s="481" t="str">
        <f t="shared" si="1"/>
        <v>项</v>
      </c>
    </row>
    <row r="34" ht="36" customHeight="1" spans="1:7">
      <c r="A34" s="497" t="s">
        <v>211</v>
      </c>
      <c r="B34" s="498" t="s">
        <v>212</v>
      </c>
      <c r="C34" s="499"/>
      <c r="D34" s="499"/>
      <c r="E34" s="500"/>
      <c r="F34" s="495" t="str">
        <f t="shared" si="0"/>
        <v>否</v>
      </c>
      <c r="G34" s="481" t="str">
        <f t="shared" si="1"/>
        <v>项</v>
      </c>
    </row>
    <row r="35" ht="36" customHeight="1" spans="1:7">
      <c r="A35" s="497" t="s">
        <v>213</v>
      </c>
      <c r="B35" s="498" t="s">
        <v>180</v>
      </c>
      <c r="C35" s="499"/>
      <c r="D35" s="499"/>
      <c r="E35" s="500"/>
      <c r="F35" s="495" t="str">
        <f t="shared" si="0"/>
        <v>否</v>
      </c>
      <c r="G35" s="481" t="str">
        <f t="shared" si="1"/>
        <v>项</v>
      </c>
    </row>
    <row r="36" ht="36" customHeight="1" spans="1:7">
      <c r="A36" s="502" t="s">
        <v>214</v>
      </c>
      <c r="B36" s="498" t="s">
        <v>215</v>
      </c>
      <c r="C36" s="499"/>
      <c r="D36" s="499"/>
      <c r="E36" s="500"/>
      <c r="F36" s="495" t="str">
        <f t="shared" si="0"/>
        <v>否</v>
      </c>
      <c r="G36" s="481" t="str">
        <f t="shared" si="1"/>
        <v>项</v>
      </c>
    </row>
    <row r="37" ht="36" customHeight="1" spans="1:7">
      <c r="A37" s="490" t="s">
        <v>216</v>
      </c>
      <c r="B37" s="491" t="s">
        <v>217</v>
      </c>
      <c r="C37" s="501">
        <v>905</v>
      </c>
      <c r="D37" s="493">
        <v>900</v>
      </c>
      <c r="E37" s="494">
        <f t="shared" ref="E37:E46" si="4">IF(C37&lt;&gt;0,D37/C37-1,"")</f>
        <v>-0.00552486187845302</v>
      </c>
      <c r="F37" s="495" t="str">
        <f t="shared" si="0"/>
        <v>是</v>
      </c>
      <c r="G37" s="481" t="str">
        <f t="shared" si="1"/>
        <v>款</v>
      </c>
    </row>
    <row r="38" ht="36" customHeight="1" spans="1:7">
      <c r="A38" s="497" t="s">
        <v>218</v>
      </c>
      <c r="B38" s="498" t="s">
        <v>162</v>
      </c>
      <c r="C38" s="501">
        <v>661</v>
      </c>
      <c r="D38" s="499">
        <v>681</v>
      </c>
      <c r="E38" s="500">
        <f t="shared" si="4"/>
        <v>0.0302571860816945</v>
      </c>
      <c r="F38" s="495" t="str">
        <f t="shared" si="0"/>
        <v>是</v>
      </c>
      <c r="G38" s="481" t="str">
        <f t="shared" si="1"/>
        <v>项</v>
      </c>
    </row>
    <row r="39" ht="36" customHeight="1" spans="1:7">
      <c r="A39" s="497" t="s">
        <v>219</v>
      </c>
      <c r="B39" s="498" t="s">
        <v>164</v>
      </c>
      <c r="C39" s="501">
        <v>166</v>
      </c>
      <c r="D39" s="499">
        <v>138</v>
      </c>
      <c r="E39" s="500">
        <f t="shared" si="4"/>
        <v>-0.168674698795181</v>
      </c>
      <c r="F39" s="495" t="str">
        <f t="shared" si="0"/>
        <v>是</v>
      </c>
      <c r="G39" s="481" t="str">
        <f t="shared" si="1"/>
        <v>项</v>
      </c>
    </row>
    <row r="40" ht="36" customHeight="1" spans="1:7">
      <c r="A40" s="497" t="s">
        <v>220</v>
      </c>
      <c r="B40" s="498" t="s">
        <v>166</v>
      </c>
      <c r="C40" s="501">
        <v>0</v>
      </c>
      <c r="D40" s="499">
        <v>0</v>
      </c>
      <c r="E40" s="500" t="str">
        <f t="shared" si="4"/>
        <v/>
      </c>
      <c r="F40" s="495" t="str">
        <f t="shared" si="0"/>
        <v>否</v>
      </c>
      <c r="G40" s="481" t="str">
        <f t="shared" si="1"/>
        <v>项</v>
      </c>
    </row>
    <row r="41" ht="36" customHeight="1" spans="1:7">
      <c r="A41" s="497" t="s">
        <v>221</v>
      </c>
      <c r="B41" s="498" t="s">
        <v>222</v>
      </c>
      <c r="C41" s="501">
        <v>0</v>
      </c>
      <c r="D41" s="499">
        <v>0</v>
      </c>
      <c r="E41" s="500" t="str">
        <f t="shared" si="4"/>
        <v/>
      </c>
      <c r="F41" s="495" t="str">
        <f t="shared" si="0"/>
        <v>否</v>
      </c>
      <c r="G41" s="481" t="str">
        <f t="shared" si="1"/>
        <v>项</v>
      </c>
    </row>
    <row r="42" ht="36" customHeight="1" spans="1:7">
      <c r="A42" s="497" t="s">
        <v>223</v>
      </c>
      <c r="B42" s="498" t="s">
        <v>224</v>
      </c>
      <c r="C42" s="501">
        <v>0</v>
      </c>
      <c r="D42" s="499">
        <v>0</v>
      </c>
      <c r="E42" s="500" t="str">
        <f t="shared" si="4"/>
        <v/>
      </c>
      <c r="F42" s="495" t="str">
        <f t="shared" si="0"/>
        <v>否</v>
      </c>
      <c r="G42" s="481" t="str">
        <f t="shared" si="1"/>
        <v>项</v>
      </c>
    </row>
    <row r="43" ht="36" customHeight="1" spans="1:7">
      <c r="A43" s="497" t="s">
        <v>225</v>
      </c>
      <c r="B43" s="498" t="s">
        <v>226</v>
      </c>
      <c r="C43" s="501">
        <v>0</v>
      </c>
      <c r="D43" s="499">
        <v>0</v>
      </c>
      <c r="E43" s="500" t="str">
        <f t="shared" si="4"/>
        <v/>
      </c>
      <c r="F43" s="495" t="str">
        <f t="shared" si="0"/>
        <v>否</v>
      </c>
      <c r="G43" s="481" t="str">
        <f t="shared" si="1"/>
        <v>项</v>
      </c>
    </row>
    <row r="44" ht="36" customHeight="1" spans="1:7">
      <c r="A44" s="497" t="s">
        <v>227</v>
      </c>
      <c r="B44" s="498" t="s">
        <v>228</v>
      </c>
      <c r="C44" s="501">
        <v>0</v>
      </c>
      <c r="D44" s="499">
        <v>0</v>
      </c>
      <c r="E44" s="500" t="str">
        <f t="shared" si="4"/>
        <v/>
      </c>
      <c r="F44" s="495" t="str">
        <f t="shared" si="0"/>
        <v>否</v>
      </c>
      <c r="G44" s="481" t="str">
        <f t="shared" si="1"/>
        <v>项</v>
      </c>
    </row>
    <row r="45" ht="36" customHeight="1" spans="1:7">
      <c r="A45" s="497" t="s">
        <v>229</v>
      </c>
      <c r="B45" s="498" t="s">
        <v>230</v>
      </c>
      <c r="C45" s="496">
        <v>6</v>
      </c>
      <c r="D45" s="499">
        <v>8</v>
      </c>
      <c r="E45" s="500">
        <f t="shared" si="4"/>
        <v>0.333333333333333</v>
      </c>
      <c r="F45" s="495" t="str">
        <f t="shared" si="0"/>
        <v>是</v>
      </c>
      <c r="G45" s="481" t="str">
        <f t="shared" si="1"/>
        <v>项</v>
      </c>
    </row>
    <row r="46" ht="36" customHeight="1" spans="1:7">
      <c r="A46" s="497" t="s">
        <v>231</v>
      </c>
      <c r="B46" s="498" t="s">
        <v>180</v>
      </c>
      <c r="C46" s="496">
        <v>72</v>
      </c>
      <c r="D46" s="499">
        <v>73</v>
      </c>
      <c r="E46" s="500">
        <f t="shared" si="4"/>
        <v>0.0138888888888888</v>
      </c>
      <c r="F46" s="495" t="str">
        <f t="shared" si="0"/>
        <v>是</v>
      </c>
      <c r="G46" s="481" t="str">
        <f t="shared" si="1"/>
        <v>项</v>
      </c>
    </row>
    <row r="47" ht="36" customHeight="1" spans="1:7">
      <c r="A47" s="497" t="s">
        <v>232</v>
      </c>
      <c r="B47" s="498" t="s">
        <v>233</v>
      </c>
      <c r="C47" s="499"/>
      <c r="D47" s="499"/>
      <c r="E47" s="500"/>
      <c r="F47" s="495" t="str">
        <f t="shared" si="0"/>
        <v>否</v>
      </c>
      <c r="G47" s="481" t="str">
        <f t="shared" si="1"/>
        <v>项</v>
      </c>
    </row>
    <row r="48" ht="36" customHeight="1" spans="1:7">
      <c r="A48" s="490" t="s">
        <v>234</v>
      </c>
      <c r="B48" s="491" t="s">
        <v>235</v>
      </c>
      <c r="C48" s="496">
        <v>447</v>
      </c>
      <c r="D48" s="493">
        <v>438</v>
      </c>
      <c r="E48" s="494">
        <f t="shared" ref="E48:E55" si="5">IF(C48&lt;&gt;0,D48/C48-1,"")</f>
        <v>-0.0201342281879194</v>
      </c>
      <c r="F48" s="495" t="str">
        <f t="shared" si="0"/>
        <v>是</v>
      </c>
      <c r="G48" s="481" t="str">
        <f t="shared" si="1"/>
        <v>款</v>
      </c>
    </row>
    <row r="49" ht="36" customHeight="1" spans="1:7">
      <c r="A49" s="497" t="s">
        <v>236</v>
      </c>
      <c r="B49" s="498" t="s">
        <v>162</v>
      </c>
      <c r="C49" s="496">
        <v>335</v>
      </c>
      <c r="D49" s="499">
        <v>366</v>
      </c>
      <c r="E49" s="500">
        <f t="shared" si="5"/>
        <v>0.0925373134328358</v>
      </c>
      <c r="F49" s="495" t="str">
        <f t="shared" si="0"/>
        <v>是</v>
      </c>
      <c r="G49" s="481" t="str">
        <f t="shared" si="1"/>
        <v>项</v>
      </c>
    </row>
    <row r="50" ht="36" customHeight="1" spans="1:7">
      <c r="A50" s="497" t="s">
        <v>237</v>
      </c>
      <c r="B50" s="498" t="s">
        <v>164</v>
      </c>
      <c r="C50" s="501"/>
      <c r="D50" s="499">
        <v>0</v>
      </c>
      <c r="E50" s="500" t="str">
        <f t="shared" si="5"/>
        <v/>
      </c>
      <c r="F50" s="495" t="str">
        <f t="shared" si="0"/>
        <v>否</v>
      </c>
      <c r="G50" s="481" t="str">
        <f t="shared" si="1"/>
        <v>项</v>
      </c>
    </row>
    <row r="51" ht="36" customHeight="1" spans="1:7">
      <c r="A51" s="497" t="s">
        <v>238</v>
      </c>
      <c r="B51" s="498" t="s">
        <v>166</v>
      </c>
      <c r="C51" s="501">
        <v>0</v>
      </c>
      <c r="D51" s="499">
        <v>0</v>
      </c>
      <c r="E51" s="500" t="str">
        <f t="shared" si="5"/>
        <v/>
      </c>
      <c r="F51" s="495" t="str">
        <f t="shared" si="0"/>
        <v>否</v>
      </c>
      <c r="G51" s="481" t="str">
        <f t="shared" si="1"/>
        <v>项</v>
      </c>
    </row>
    <row r="52" ht="36" customHeight="1" spans="1:7">
      <c r="A52" s="497" t="s">
        <v>239</v>
      </c>
      <c r="B52" s="498" t="s">
        <v>240</v>
      </c>
      <c r="C52" s="501">
        <v>0</v>
      </c>
      <c r="D52" s="499">
        <v>0</v>
      </c>
      <c r="E52" s="500" t="str">
        <f t="shared" si="5"/>
        <v/>
      </c>
      <c r="F52" s="495" t="str">
        <f t="shared" si="0"/>
        <v>否</v>
      </c>
      <c r="G52" s="481" t="str">
        <f t="shared" si="1"/>
        <v>项</v>
      </c>
    </row>
    <row r="53" ht="36" customHeight="1" spans="1:7">
      <c r="A53" s="497" t="s">
        <v>241</v>
      </c>
      <c r="B53" s="498" t="s">
        <v>242</v>
      </c>
      <c r="C53" s="496">
        <v>34</v>
      </c>
      <c r="D53" s="499">
        <v>20</v>
      </c>
      <c r="E53" s="500">
        <f t="shared" si="5"/>
        <v>-0.411764705882353</v>
      </c>
      <c r="F53" s="495" t="str">
        <f t="shared" si="0"/>
        <v>是</v>
      </c>
      <c r="G53" s="481" t="str">
        <f t="shared" si="1"/>
        <v>项</v>
      </c>
    </row>
    <row r="54" ht="36" customHeight="1" spans="1:7">
      <c r="A54" s="497" t="s">
        <v>243</v>
      </c>
      <c r="B54" s="498" t="s">
        <v>244</v>
      </c>
      <c r="C54" s="501">
        <v>0</v>
      </c>
      <c r="D54" s="499">
        <v>0</v>
      </c>
      <c r="E54" s="500" t="str">
        <f t="shared" si="5"/>
        <v/>
      </c>
      <c r="F54" s="495" t="str">
        <f t="shared" si="0"/>
        <v>否</v>
      </c>
      <c r="G54" s="481" t="str">
        <f t="shared" si="1"/>
        <v>项</v>
      </c>
    </row>
    <row r="55" ht="36" customHeight="1" spans="1:7">
      <c r="A55" s="497" t="s">
        <v>245</v>
      </c>
      <c r="B55" s="498" t="s">
        <v>246</v>
      </c>
      <c r="C55" s="496">
        <v>78</v>
      </c>
      <c r="D55" s="499">
        <v>52</v>
      </c>
      <c r="E55" s="500">
        <f t="shared" si="5"/>
        <v>-0.333333333333333</v>
      </c>
      <c r="F55" s="495" t="str">
        <f t="shared" si="0"/>
        <v>是</v>
      </c>
      <c r="G55" s="481" t="str">
        <f t="shared" si="1"/>
        <v>项</v>
      </c>
    </row>
    <row r="56" ht="36" customHeight="1" spans="1:7">
      <c r="A56" s="497" t="s">
        <v>247</v>
      </c>
      <c r="B56" s="498" t="s">
        <v>248</v>
      </c>
      <c r="C56" s="499"/>
      <c r="D56" s="499"/>
      <c r="E56" s="500"/>
      <c r="F56" s="495" t="str">
        <f t="shared" si="0"/>
        <v>否</v>
      </c>
      <c r="G56" s="481" t="str">
        <f t="shared" si="1"/>
        <v>项</v>
      </c>
    </row>
    <row r="57" ht="36" customHeight="1" spans="1:7">
      <c r="A57" s="497" t="s">
        <v>249</v>
      </c>
      <c r="B57" s="498" t="s">
        <v>180</v>
      </c>
      <c r="C57" s="499"/>
      <c r="D57" s="499"/>
      <c r="E57" s="500"/>
      <c r="F57" s="495" t="str">
        <f t="shared" si="0"/>
        <v>否</v>
      </c>
      <c r="G57" s="481" t="str">
        <f t="shared" si="1"/>
        <v>项</v>
      </c>
    </row>
    <row r="58" ht="36" customHeight="1" spans="1:7">
      <c r="A58" s="497" t="s">
        <v>250</v>
      </c>
      <c r="B58" s="498" t="s">
        <v>251</v>
      </c>
      <c r="C58" s="499"/>
      <c r="D58" s="499"/>
      <c r="E58" s="500"/>
      <c r="F58" s="495" t="str">
        <f t="shared" si="0"/>
        <v>否</v>
      </c>
      <c r="G58" s="481" t="str">
        <f t="shared" si="1"/>
        <v>项</v>
      </c>
    </row>
    <row r="59" ht="36" customHeight="1" spans="1:7">
      <c r="A59" s="490" t="s">
        <v>252</v>
      </c>
      <c r="B59" s="491" t="s">
        <v>253</v>
      </c>
      <c r="C59" s="496">
        <v>1684</v>
      </c>
      <c r="D59" s="493">
        <f>SUM(D60:D69)</f>
        <v>1903</v>
      </c>
      <c r="E59" s="494">
        <f t="shared" ref="E59:E72" si="6">IF(C59&lt;&gt;0,D59/C59-1,"")</f>
        <v>0.130047505938242</v>
      </c>
      <c r="F59" s="495" t="str">
        <f t="shared" si="0"/>
        <v>是</v>
      </c>
      <c r="G59" s="481" t="str">
        <f t="shared" si="1"/>
        <v>款</v>
      </c>
    </row>
    <row r="60" ht="36" customHeight="1" spans="1:7">
      <c r="A60" s="497" t="s">
        <v>254</v>
      </c>
      <c r="B60" s="498" t="s">
        <v>162</v>
      </c>
      <c r="C60" s="496">
        <v>1418</v>
      </c>
      <c r="D60" s="499">
        <v>1243</v>
      </c>
      <c r="E60" s="500">
        <f t="shared" si="6"/>
        <v>-0.123413258110014</v>
      </c>
      <c r="F60" s="495" t="str">
        <f t="shared" si="0"/>
        <v>是</v>
      </c>
      <c r="G60" s="481" t="str">
        <f t="shared" si="1"/>
        <v>项</v>
      </c>
    </row>
    <row r="61" ht="36" customHeight="1" spans="1:7">
      <c r="A61" s="497" t="s">
        <v>255</v>
      </c>
      <c r="B61" s="498" t="s">
        <v>164</v>
      </c>
      <c r="C61" s="496">
        <v>187</v>
      </c>
      <c r="D61" s="499">
        <v>285</v>
      </c>
      <c r="E61" s="500">
        <f t="shared" si="6"/>
        <v>0.524064171122995</v>
      </c>
      <c r="F61" s="495" t="str">
        <f t="shared" si="0"/>
        <v>是</v>
      </c>
      <c r="G61" s="481" t="str">
        <f t="shared" si="1"/>
        <v>项</v>
      </c>
    </row>
    <row r="62" ht="36" customHeight="1" spans="1:7">
      <c r="A62" s="497" t="s">
        <v>256</v>
      </c>
      <c r="B62" s="498" t="s">
        <v>166</v>
      </c>
      <c r="C62" s="501">
        <v>0</v>
      </c>
      <c r="D62" s="499">
        <v>0</v>
      </c>
      <c r="E62" s="500" t="str">
        <f t="shared" si="6"/>
        <v/>
      </c>
      <c r="F62" s="495" t="str">
        <f t="shared" si="0"/>
        <v>否</v>
      </c>
      <c r="G62" s="481" t="str">
        <f t="shared" si="1"/>
        <v>项</v>
      </c>
    </row>
    <row r="63" ht="36" customHeight="1" spans="1:7">
      <c r="A63" s="497" t="s">
        <v>257</v>
      </c>
      <c r="B63" s="498" t="s">
        <v>258</v>
      </c>
      <c r="C63" s="496">
        <v>10</v>
      </c>
      <c r="D63" s="499"/>
      <c r="E63" s="500">
        <f t="shared" si="6"/>
        <v>-1</v>
      </c>
      <c r="F63" s="495" t="str">
        <f t="shared" si="0"/>
        <v>是</v>
      </c>
      <c r="G63" s="481" t="str">
        <f t="shared" si="1"/>
        <v>项</v>
      </c>
    </row>
    <row r="64" ht="36" customHeight="1" spans="1:7">
      <c r="A64" s="497" t="s">
        <v>259</v>
      </c>
      <c r="B64" s="498" t="s">
        <v>260</v>
      </c>
      <c r="C64" s="496">
        <v>52</v>
      </c>
      <c r="D64" s="499">
        <v>71</v>
      </c>
      <c r="E64" s="500">
        <f t="shared" si="6"/>
        <v>0.365384615384615</v>
      </c>
      <c r="F64" s="495" t="str">
        <f t="shared" si="0"/>
        <v>是</v>
      </c>
      <c r="G64" s="481" t="str">
        <f t="shared" si="1"/>
        <v>项</v>
      </c>
    </row>
    <row r="65" ht="36" customHeight="1" spans="1:7">
      <c r="A65" s="497" t="s">
        <v>261</v>
      </c>
      <c r="B65" s="498" t="s">
        <v>262</v>
      </c>
      <c r="C65" s="501">
        <v>0</v>
      </c>
      <c r="D65" s="499">
        <v>0</v>
      </c>
      <c r="E65" s="500" t="str">
        <f t="shared" si="6"/>
        <v/>
      </c>
      <c r="F65" s="495" t="str">
        <f t="shared" si="0"/>
        <v>否</v>
      </c>
      <c r="G65" s="481" t="str">
        <f t="shared" si="1"/>
        <v>项</v>
      </c>
    </row>
    <row r="66" ht="36" customHeight="1" spans="1:7">
      <c r="A66" s="497" t="s">
        <v>263</v>
      </c>
      <c r="B66" s="498" t="s">
        <v>264</v>
      </c>
      <c r="C66" s="501"/>
      <c r="D66" s="499">
        <v>7</v>
      </c>
      <c r="E66" s="500" t="str">
        <f t="shared" si="6"/>
        <v/>
      </c>
      <c r="F66" s="495" t="str">
        <f t="shared" si="0"/>
        <v>是</v>
      </c>
      <c r="G66" s="481" t="str">
        <f t="shared" si="1"/>
        <v>项</v>
      </c>
    </row>
    <row r="67" ht="36" customHeight="1" spans="1:7">
      <c r="A67" s="497" t="s">
        <v>265</v>
      </c>
      <c r="B67" s="498" t="s">
        <v>266</v>
      </c>
      <c r="C67" s="501">
        <v>0</v>
      </c>
      <c r="D67" s="499">
        <v>0</v>
      </c>
      <c r="E67" s="500" t="str">
        <f t="shared" si="6"/>
        <v/>
      </c>
      <c r="F67" s="495" t="str">
        <f t="shared" si="0"/>
        <v>否</v>
      </c>
      <c r="G67" s="481" t="str">
        <f t="shared" si="1"/>
        <v>项</v>
      </c>
    </row>
    <row r="68" ht="36" customHeight="1" spans="1:7">
      <c r="A68" s="497" t="s">
        <v>267</v>
      </c>
      <c r="B68" s="498" t="s">
        <v>180</v>
      </c>
      <c r="C68" s="501">
        <v>0</v>
      </c>
      <c r="D68" s="499">
        <v>0</v>
      </c>
      <c r="E68" s="500" t="str">
        <f t="shared" si="6"/>
        <v/>
      </c>
      <c r="F68" s="495" t="str">
        <f t="shared" ref="F68:F131" si="7">IF(LEN(A68)=3,"是",IF(B68&lt;&gt;"",IF(SUM(C68:D68)&lt;&gt;0,"是","否"),"是"))</f>
        <v>否</v>
      </c>
      <c r="G68" s="481" t="str">
        <f t="shared" ref="G68:G131" si="8">IF(LEN(A68)=3,"类",IF(LEN(A68)=5,"款","项"))</f>
        <v>项</v>
      </c>
    </row>
    <row r="69" ht="36" customHeight="1" spans="1:7">
      <c r="A69" s="497" t="s">
        <v>268</v>
      </c>
      <c r="B69" s="498" t="s">
        <v>269</v>
      </c>
      <c r="C69" s="496">
        <v>17</v>
      </c>
      <c r="D69" s="499">
        <v>297</v>
      </c>
      <c r="E69" s="500">
        <f t="shared" si="6"/>
        <v>16.4705882352941</v>
      </c>
      <c r="F69" s="495" t="str">
        <f t="shared" si="7"/>
        <v>是</v>
      </c>
      <c r="G69" s="481" t="str">
        <f t="shared" si="8"/>
        <v>项</v>
      </c>
    </row>
    <row r="70" ht="36" customHeight="1" spans="1:7">
      <c r="A70" s="490" t="s">
        <v>270</v>
      </c>
      <c r="B70" s="491" t="s">
        <v>271</v>
      </c>
      <c r="C70" s="496">
        <v>514</v>
      </c>
      <c r="D70" s="493">
        <v>340</v>
      </c>
      <c r="E70" s="494">
        <f t="shared" si="6"/>
        <v>-0.33852140077821</v>
      </c>
      <c r="F70" s="495" t="str">
        <f t="shared" si="7"/>
        <v>是</v>
      </c>
      <c r="G70" s="481" t="str">
        <f t="shared" si="8"/>
        <v>款</v>
      </c>
    </row>
    <row r="71" ht="36" customHeight="1" spans="1:7">
      <c r="A71" s="497" t="s">
        <v>272</v>
      </c>
      <c r="B71" s="498" t="s">
        <v>162</v>
      </c>
      <c r="C71" s="496">
        <v>412</v>
      </c>
      <c r="D71" s="499">
        <v>239</v>
      </c>
      <c r="E71" s="500">
        <f t="shared" si="6"/>
        <v>-0.419902912621359</v>
      </c>
      <c r="F71" s="495" t="str">
        <f t="shared" si="7"/>
        <v>是</v>
      </c>
      <c r="G71" s="481" t="str">
        <f t="shared" si="8"/>
        <v>项</v>
      </c>
    </row>
    <row r="72" ht="36" customHeight="1" spans="1:7">
      <c r="A72" s="497" t="s">
        <v>273</v>
      </c>
      <c r="B72" s="498" t="s">
        <v>164</v>
      </c>
      <c r="C72" s="496">
        <v>102</v>
      </c>
      <c r="D72" s="499">
        <v>101</v>
      </c>
      <c r="E72" s="500">
        <f t="shared" si="6"/>
        <v>-0.00980392156862742</v>
      </c>
      <c r="F72" s="495" t="str">
        <f t="shared" si="7"/>
        <v>是</v>
      </c>
      <c r="G72" s="481" t="str">
        <f t="shared" si="8"/>
        <v>项</v>
      </c>
    </row>
    <row r="73" ht="36" customHeight="1" spans="1:7">
      <c r="A73" s="497" t="s">
        <v>274</v>
      </c>
      <c r="B73" s="498" t="s">
        <v>166</v>
      </c>
      <c r="C73" s="499"/>
      <c r="D73" s="499">
        <v>0</v>
      </c>
      <c r="E73" s="500" t="str">
        <f t="shared" ref="E73:E111" si="9">IF(C73&gt;0,D73/C73-1,IF(C73&lt;0,-(D73/C73-1),""))</f>
        <v/>
      </c>
      <c r="F73" s="495" t="str">
        <f t="shared" si="7"/>
        <v>否</v>
      </c>
      <c r="G73" s="481" t="str">
        <f t="shared" si="8"/>
        <v>项</v>
      </c>
    </row>
    <row r="74" ht="36" customHeight="1" spans="1:7">
      <c r="A74" s="497" t="s">
        <v>275</v>
      </c>
      <c r="B74" s="498" t="s">
        <v>276</v>
      </c>
      <c r="C74" s="499"/>
      <c r="D74" s="499">
        <v>0</v>
      </c>
      <c r="E74" s="500" t="str">
        <f t="shared" si="9"/>
        <v/>
      </c>
      <c r="F74" s="495" t="str">
        <f t="shared" si="7"/>
        <v>否</v>
      </c>
      <c r="G74" s="481" t="str">
        <f t="shared" si="8"/>
        <v>项</v>
      </c>
    </row>
    <row r="75" ht="36" customHeight="1" spans="1:7">
      <c r="A75" s="497" t="s">
        <v>277</v>
      </c>
      <c r="B75" s="498" t="s">
        <v>278</v>
      </c>
      <c r="C75" s="499"/>
      <c r="D75" s="499">
        <v>0</v>
      </c>
      <c r="E75" s="500" t="str">
        <f t="shared" si="9"/>
        <v/>
      </c>
      <c r="F75" s="495" t="str">
        <f t="shared" si="7"/>
        <v>否</v>
      </c>
      <c r="G75" s="481" t="str">
        <f t="shared" si="8"/>
        <v>项</v>
      </c>
    </row>
    <row r="76" ht="36" customHeight="1" spans="1:7">
      <c r="A76" s="497" t="s">
        <v>279</v>
      </c>
      <c r="B76" s="498" t="s">
        <v>280</v>
      </c>
      <c r="C76" s="499"/>
      <c r="D76" s="499"/>
      <c r="E76" s="500"/>
      <c r="F76" s="495" t="str">
        <f t="shared" si="7"/>
        <v>否</v>
      </c>
      <c r="G76" s="481" t="str">
        <f t="shared" si="8"/>
        <v>项</v>
      </c>
    </row>
    <row r="77" ht="36" customHeight="1" spans="1:7">
      <c r="A77" s="497" t="s">
        <v>281</v>
      </c>
      <c r="B77" s="498" t="s">
        <v>282</v>
      </c>
      <c r="C77" s="499"/>
      <c r="D77" s="499">
        <v>0</v>
      </c>
      <c r="E77" s="500" t="str">
        <f t="shared" si="9"/>
        <v/>
      </c>
      <c r="F77" s="495" t="str">
        <f t="shared" si="7"/>
        <v>否</v>
      </c>
      <c r="G77" s="481" t="str">
        <f t="shared" si="8"/>
        <v>项</v>
      </c>
    </row>
    <row r="78" ht="36" customHeight="1" spans="1:7">
      <c r="A78" s="497" t="s">
        <v>283</v>
      </c>
      <c r="B78" s="498" t="s">
        <v>284</v>
      </c>
      <c r="C78" s="499"/>
      <c r="D78" s="499">
        <v>0</v>
      </c>
      <c r="E78" s="500" t="str">
        <f t="shared" si="9"/>
        <v/>
      </c>
      <c r="F78" s="495" t="str">
        <f t="shared" si="7"/>
        <v>否</v>
      </c>
      <c r="G78" s="481" t="str">
        <f t="shared" si="8"/>
        <v>项</v>
      </c>
    </row>
    <row r="79" ht="36" customHeight="1" spans="1:7">
      <c r="A79" s="497" t="s">
        <v>285</v>
      </c>
      <c r="B79" s="498" t="s">
        <v>264</v>
      </c>
      <c r="C79" s="499"/>
      <c r="D79" s="499">
        <v>0</v>
      </c>
      <c r="E79" s="500" t="str">
        <f t="shared" si="9"/>
        <v/>
      </c>
      <c r="F79" s="495" t="str">
        <f t="shared" si="7"/>
        <v>否</v>
      </c>
      <c r="G79" s="481" t="str">
        <f t="shared" si="8"/>
        <v>项</v>
      </c>
    </row>
    <row r="80" ht="36" customHeight="1" spans="1:7">
      <c r="A80" s="502">
        <v>2010710</v>
      </c>
      <c r="B80" s="498" t="s">
        <v>286</v>
      </c>
      <c r="C80" s="499"/>
      <c r="D80" s="499">
        <v>0</v>
      </c>
      <c r="E80" s="500" t="str">
        <f t="shared" si="9"/>
        <v/>
      </c>
      <c r="F80" s="495" t="str">
        <f t="shared" si="7"/>
        <v>否</v>
      </c>
      <c r="G80" s="481" t="str">
        <f t="shared" si="8"/>
        <v>项</v>
      </c>
    </row>
    <row r="81" ht="36" customHeight="1" spans="1:7">
      <c r="A81" s="497" t="s">
        <v>287</v>
      </c>
      <c r="B81" s="498" t="s">
        <v>180</v>
      </c>
      <c r="C81" s="499"/>
      <c r="D81" s="499"/>
      <c r="E81" s="500"/>
      <c r="F81" s="495" t="str">
        <f t="shared" si="7"/>
        <v>否</v>
      </c>
      <c r="G81" s="481" t="str">
        <f t="shared" si="8"/>
        <v>项</v>
      </c>
    </row>
    <row r="82" ht="36" customHeight="1" spans="1:7">
      <c r="A82" s="497" t="s">
        <v>288</v>
      </c>
      <c r="B82" s="498" t="s">
        <v>289</v>
      </c>
      <c r="C82" s="499"/>
      <c r="D82" s="499">
        <v>0</v>
      </c>
      <c r="E82" s="500" t="str">
        <f t="shared" si="9"/>
        <v/>
      </c>
      <c r="F82" s="495" t="str">
        <f t="shared" si="7"/>
        <v>否</v>
      </c>
      <c r="G82" s="481" t="str">
        <f t="shared" si="8"/>
        <v>项</v>
      </c>
    </row>
    <row r="83" ht="36" customHeight="1" spans="1:7">
      <c r="A83" s="490" t="s">
        <v>290</v>
      </c>
      <c r="B83" s="491" t="s">
        <v>291</v>
      </c>
      <c r="C83" s="496">
        <v>122</v>
      </c>
      <c r="D83" s="493">
        <v>101</v>
      </c>
      <c r="E83" s="494">
        <f>IF(C83&lt;&gt;0,D83/C83-1,"")</f>
        <v>-0.172131147540984</v>
      </c>
      <c r="F83" s="495" t="str">
        <f t="shared" si="7"/>
        <v>是</v>
      </c>
      <c r="G83" s="481" t="str">
        <f t="shared" si="8"/>
        <v>款</v>
      </c>
    </row>
    <row r="84" ht="36" customHeight="1" spans="1:7">
      <c r="A84" s="497" t="s">
        <v>292</v>
      </c>
      <c r="B84" s="498" t="s">
        <v>162</v>
      </c>
      <c r="C84" s="496">
        <v>18</v>
      </c>
      <c r="D84" s="499"/>
      <c r="E84" s="500"/>
      <c r="F84" s="495" t="str">
        <f t="shared" si="7"/>
        <v>是</v>
      </c>
      <c r="G84" s="481" t="str">
        <f t="shared" si="8"/>
        <v>项</v>
      </c>
    </row>
    <row r="85" ht="36" customHeight="1" spans="1:7">
      <c r="A85" s="497" t="s">
        <v>293</v>
      </c>
      <c r="B85" s="498" t="s">
        <v>164</v>
      </c>
      <c r="C85" s="496">
        <v>104</v>
      </c>
      <c r="D85" s="499">
        <v>101</v>
      </c>
      <c r="E85" s="500">
        <f>IF(C85&lt;&gt;0,D85/C85-1,"")</f>
        <v>-0.0288461538461539</v>
      </c>
      <c r="F85" s="495" t="str">
        <f t="shared" si="7"/>
        <v>是</v>
      </c>
      <c r="G85" s="481" t="str">
        <f t="shared" si="8"/>
        <v>项</v>
      </c>
    </row>
    <row r="86" ht="36" customHeight="1" spans="1:7">
      <c r="A86" s="497" t="s">
        <v>294</v>
      </c>
      <c r="B86" s="498" t="s">
        <v>166</v>
      </c>
      <c r="C86" s="499"/>
      <c r="D86" s="499"/>
      <c r="E86" s="500"/>
      <c r="F86" s="495" t="str">
        <f t="shared" si="7"/>
        <v>否</v>
      </c>
      <c r="G86" s="481" t="str">
        <f t="shared" si="8"/>
        <v>项</v>
      </c>
    </row>
    <row r="87" ht="36" customHeight="1" spans="1:7">
      <c r="A87" s="497" t="s">
        <v>295</v>
      </c>
      <c r="B87" s="498" t="s">
        <v>296</v>
      </c>
      <c r="C87" s="499"/>
      <c r="D87" s="499"/>
      <c r="E87" s="500"/>
      <c r="F87" s="495" t="str">
        <f t="shared" si="7"/>
        <v>否</v>
      </c>
      <c r="G87" s="481" t="str">
        <f t="shared" si="8"/>
        <v>项</v>
      </c>
    </row>
    <row r="88" ht="36" customHeight="1" spans="1:7">
      <c r="A88" s="497" t="s">
        <v>297</v>
      </c>
      <c r="B88" s="498" t="s">
        <v>298</v>
      </c>
      <c r="C88" s="499"/>
      <c r="D88" s="499"/>
      <c r="E88" s="500"/>
      <c r="F88" s="495" t="str">
        <f t="shared" si="7"/>
        <v>否</v>
      </c>
      <c r="G88" s="481" t="str">
        <f t="shared" si="8"/>
        <v>项</v>
      </c>
    </row>
    <row r="89" ht="36" customHeight="1" spans="1:7">
      <c r="A89" s="497" t="s">
        <v>299</v>
      </c>
      <c r="B89" s="498" t="s">
        <v>264</v>
      </c>
      <c r="C89" s="499"/>
      <c r="D89" s="499">
        <v>0</v>
      </c>
      <c r="E89" s="500" t="str">
        <f t="shared" si="9"/>
        <v/>
      </c>
      <c r="F89" s="495" t="str">
        <f t="shared" si="7"/>
        <v>否</v>
      </c>
      <c r="G89" s="481" t="str">
        <f t="shared" si="8"/>
        <v>项</v>
      </c>
    </row>
    <row r="90" ht="36" customHeight="1" spans="1:7">
      <c r="A90" s="497" t="s">
        <v>300</v>
      </c>
      <c r="B90" s="498" t="s">
        <v>180</v>
      </c>
      <c r="C90" s="499"/>
      <c r="D90" s="499"/>
      <c r="E90" s="500"/>
      <c r="F90" s="495" t="str">
        <f t="shared" si="7"/>
        <v>否</v>
      </c>
      <c r="G90" s="481" t="str">
        <f t="shared" si="8"/>
        <v>项</v>
      </c>
    </row>
    <row r="91" ht="36" customHeight="1" spans="1:7">
      <c r="A91" s="497" t="s">
        <v>301</v>
      </c>
      <c r="B91" s="498" t="s">
        <v>302</v>
      </c>
      <c r="C91" s="499"/>
      <c r="D91" s="499"/>
      <c r="E91" s="500"/>
      <c r="F91" s="495" t="str">
        <f t="shared" si="7"/>
        <v>否</v>
      </c>
      <c r="G91" s="481" t="str">
        <f t="shared" si="8"/>
        <v>项</v>
      </c>
    </row>
    <row r="92" ht="36" customHeight="1" spans="1:7">
      <c r="A92" s="490" t="s">
        <v>303</v>
      </c>
      <c r="B92" s="491" t="s">
        <v>304</v>
      </c>
      <c r="C92" s="493"/>
      <c r="D92" s="493"/>
      <c r="E92" s="494"/>
      <c r="F92" s="495" t="str">
        <f t="shared" si="7"/>
        <v>否</v>
      </c>
      <c r="G92" s="481" t="str">
        <f t="shared" si="8"/>
        <v>款</v>
      </c>
    </row>
    <row r="93" ht="36" customHeight="1" spans="1:7">
      <c r="A93" s="497" t="s">
        <v>305</v>
      </c>
      <c r="B93" s="498" t="s">
        <v>162</v>
      </c>
      <c r="C93" s="499"/>
      <c r="D93" s="499">
        <v>0</v>
      </c>
      <c r="E93" s="500" t="str">
        <f t="shared" si="9"/>
        <v/>
      </c>
      <c r="F93" s="495" t="str">
        <f t="shared" si="7"/>
        <v>否</v>
      </c>
      <c r="G93" s="481" t="str">
        <f t="shared" si="8"/>
        <v>项</v>
      </c>
    </row>
    <row r="94" ht="36" customHeight="1" spans="1:7">
      <c r="A94" s="497" t="s">
        <v>306</v>
      </c>
      <c r="B94" s="498" t="s">
        <v>164</v>
      </c>
      <c r="C94" s="499"/>
      <c r="D94" s="499">
        <v>0</v>
      </c>
      <c r="E94" s="500" t="str">
        <f t="shared" si="9"/>
        <v/>
      </c>
      <c r="F94" s="495" t="str">
        <f t="shared" si="7"/>
        <v>否</v>
      </c>
      <c r="G94" s="481" t="str">
        <f t="shared" si="8"/>
        <v>项</v>
      </c>
    </row>
    <row r="95" ht="36" customHeight="1" spans="1:7">
      <c r="A95" s="497" t="s">
        <v>307</v>
      </c>
      <c r="B95" s="498" t="s">
        <v>166</v>
      </c>
      <c r="C95" s="499"/>
      <c r="D95" s="499">
        <v>0</v>
      </c>
      <c r="E95" s="500" t="str">
        <f t="shared" si="9"/>
        <v/>
      </c>
      <c r="F95" s="495" t="str">
        <f t="shared" si="7"/>
        <v>否</v>
      </c>
      <c r="G95" s="481" t="str">
        <f t="shared" si="8"/>
        <v>项</v>
      </c>
    </row>
    <row r="96" ht="36" customHeight="1" spans="1:7">
      <c r="A96" s="497" t="s">
        <v>308</v>
      </c>
      <c r="B96" s="498" t="s">
        <v>309</v>
      </c>
      <c r="C96" s="499"/>
      <c r="D96" s="499"/>
      <c r="E96" s="500"/>
      <c r="F96" s="495" t="str">
        <f t="shared" si="7"/>
        <v>否</v>
      </c>
      <c r="G96" s="481" t="str">
        <f t="shared" si="8"/>
        <v>项</v>
      </c>
    </row>
    <row r="97" ht="36" customHeight="1" spans="1:7">
      <c r="A97" s="497" t="s">
        <v>310</v>
      </c>
      <c r="B97" s="498" t="s">
        <v>311</v>
      </c>
      <c r="C97" s="499"/>
      <c r="D97" s="499">
        <v>0</v>
      </c>
      <c r="E97" s="500" t="str">
        <f t="shared" si="9"/>
        <v/>
      </c>
      <c r="F97" s="495" t="str">
        <f t="shared" si="7"/>
        <v>否</v>
      </c>
      <c r="G97" s="481" t="str">
        <f t="shared" si="8"/>
        <v>项</v>
      </c>
    </row>
    <row r="98" ht="36" customHeight="1" spans="1:7">
      <c r="A98" s="497" t="s">
        <v>312</v>
      </c>
      <c r="B98" s="498" t="s">
        <v>264</v>
      </c>
      <c r="C98" s="499"/>
      <c r="D98" s="499">
        <v>0</v>
      </c>
      <c r="E98" s="500" t="str">
        <f t="shared" si="9"/>
        <v/>
      </c>
      <c r="F98" s="495" t="str">
        <f t="shared" si="7"/>
        <v>否</v>
      </c>
      <c r="G98" s="481" t="str">
        <f t="shared" si="8"/>
        <v>项</v>
      </c>
    </row>
    <row r="99" ht="36" customHeight="1" spans="1:7">
      <c r="A99" s="497" t="s">
        <v>313</v>
      </c>
      <c r="B99" s="498" t="s">
        <v>314</v>
      </c>
      <c r="C99" s="499"/>
      <c r="D99" s="499">
        <v>0</v>
      </c>
      <c r="E99" s="500" t="str">
        <f t="shared" si="9"/>
        <v/>
      </c>
      <c r="F99" s="495" t="str">
        <f t="shared" si="7"/>
        <v>否</v>
      </c>
      <c r="G99" s="481" t="str">
        <f t="shared" si="8"/>
        <v>项</v>
      </c>
    </row>
    <row r="100" ht="36" customHeight="1" spans="1:7">
      <c r="A100" s="497" t="s">
        <v>315</v>
      </c>
      <c r="B100" s="498" t="s">
        <v>316</v>
      </c>
      <c r="C100" s="499"/>
      <c r="D100" s="499">
        <v>0</v>
      </c>
      <c r="E100" s="500" t="str">
        <f t="shared" si="9"/>
        <v/>
      </c>
      <c r="F100" s="495" t="str">
        <f t="shared" si="7"/>
        <v>否</v>
      </c>
      <c r="G100" s="481" t="str">
        <f t="shared" si="8"/>
        <v>项</v>
      </c>
    </row>
    <row r="101" ht="36" customHeight="1" spans="1:7">
      <c r="A101" s="497" t="s">
        <v>317</v>
      </c>
      <c r="B101" s="498" t="s">
        <v>318</v>
      </c>
      <c r="C101" s="499"/>
      <c r="D101" s="499">
        <v>0</v>
      </c>
      <c r="E101" s="500" t="str">
        <f t="shared" si="9"/>
        <v/>
      </c>
      <c r="F101" s="495" t="str">
        <f t="shared" si="7"/>
        <v>否</v>
      </c>
      <c r="G101" s="481" t="str">
        <f t="shared" si="8"/>
        <v>项</v>
      </c>
    </row>
    <row r="102" ht="36" customHeight="1" spans="1:7">
      <c r="A102" s="497" t="s">
        <v>319</v>
      </c>
      <c r="B102" s="498" t="s">
        <v>320</v>
      </c>
      <c r="C102" s="499"/>
      <c r="D102" s="499">
        <v>0</v>
      </c>
      <c r="E102" s="500" t="str">
        <f t="shared" si="9"/>
        <v/>
      </c>
      <c r="F102" s="495" t="str">
        <f t="shared" si="7"/>
        <v>否</v>
      </c>
      <c r="G102" s="481" t="str">
        <f t="shared" si="8"/>
        <v>项</v>
      </c>
    </row>
    <row r="103" ht="36" customHeight="1" spans="1:7">
      <c r="A103" s="497" t="s">
        <v>321</v>
      </c>
      <c r="B103" s="498" t="s">
        <v>180</v>
      </c>
      <c r="C103" s="499"/>
      <c r="D103" s="499">
        <v>0</v>
      </c>
      <c r="E103" s="500" t="str">
        <f t="shared" si="9"/>
        <v/>
      </c>
      <c r="F103" s="495" t="str">
        <f t="shared" si="7"/>
        <v>否</v>
      </c>
      <c r="G103" s="481" t="str">
        <f t="shared" si="8"/>
        <v>项</v>
      </c>
    </row>
    <row r="104" ht="36" customHeight="1" spans="1:7">
      <c r="A104" s="497" t="s">
        <v>322</v>
      </c>
      <c r="B104" s="498" t="s">
        <v>323</v>
      </c>
      <c r="C104" s="499"/>
      <c r="D104" s="499"/>
      <c r="E104" s="500"/>
      <c r="F104" s="495" t="str">
        <f t="shared" si="7"/>
        <v>否</v>
      </c>
      <c r="G104" s="481" t="str">
        <f t="shared" si="8"/>
        <v>项</v>
      </c>
    </row>
    <row r="105" ht="36" customHeight="1" spans="1:7">
      <c r="A105" s="490" t="s">
        <v>324</v>
      </c>
      <c r="B105" s="491" t="s">
        <v>325</v>
      </c>
      <c r="C105" s="493"/>
      <c r="D105" s="493"/>
      <c r="E105" s="494"/>
      <c r="F105" s="495" t="str">
        <f t="shared" si="7"/>
        <v>否</v>
      </c>
      <c r="G105" s="481" t="str">
        <f t="shared" si="8"/>
        <v>款</v>
      </c>
    </row>
    <row r="106" ht="36" customHeight="1" spans="1:7">
      <c r="A106" s="497" t="s">
        <v>326</v>
      </c>
      <c r="B106" s="498" t="s">
        <v>162</v>
      </c>
      <c r="C106" s="499"/>
      <c r="D106" s="499"/>
      <c r="E106" s="500"/>
      <c r="F106" s="495" t="str">
        <f t="shared" si="7"/>
        <v>否</v>
      </c>
      <c r="G106" s="481" t="str">
        <f t="shared" si="8"/>
        <v>项</v>
      </c>
    </row>
    <row r="107" ht="36" customHeight="1" spans="1:7">
      <c r="A107" s="497" t="s">
        <v>327</v>
      </c>
      <c r="B107" s="498" t="s">
        <v>164</v>
      </c>
      <c r="C107" s="499"/>
      <c r="D107" s="499">
        <v>0</v>
      </c>
      <c r="E107" s="500" t="str">
        <f t="shared" si="9"/>
        <v/>
      </c>
      <c r="F107" s="495" t="str">
        <f t="shared" si="7"/>
        <v>否</v>
      </c>
      <c r="G107" s="481" t="str">
        <f t="shared" si="8"/>
        <v>项</v>
      </c>
    </row>
    <row r="108" ht="36" customHeight="1" spans="1:7">
      <c r="A108" s="497" t="s">
        <v>328</v>
      </c>
      <c r="B108" s="498" t="s">
        <v>166</v>
      </c>
      <c r="C108" s="499"/>
      <c r="D108" s="499">
        <v>0</v>
      </c>
      <c r="E108" s="500" t="str">
        <f t="shared" si="9"/>
        <v/>
      </c>
      <c r="F108" s="495" t="str">
        <f t="shared" si="7"/>
        <v>否</v>
      </c>
      <c r="G108" s="481" t="str">
        <f t="shared" si="8"/>
        <v>项</v>
      </c>
    </row>
    <row r="109" ht="36" customHeight="1" spans="1:7">
      <c r="A109" s="497" t="s">
        <v>329</v>
      </c>
      <c r="B109" s="498" t="s">
        <v>330</v>
      </c>
      <c r="C109" s="499"/>
      <c r="D109" s="499">
        <v>0</v>
      </c>
      <c r="E109" s="500" t="str">
        <f t="shared" si="9"/>
        <v/>
      </c>
      <c r="F109" s="495" t="str">
        <f t="shared" si="7"/>
        <v>否</v>
      </c>
      <c r="G109" s="481" t="str">
        <f t="shared" si="8"/>
        <v>项</v>
      </c>
    </row>
    <row r="110" ht="36" customHeight="1" spans="1:7">
      <c r="A110" s="497" t="s">
        <v>331</v>
      </c>
      <c r="B110" s="498" t="s">
        <v>332</v>
      </c>
      <c r="C110" s="499"/>
      <c r="D110" s="499">
        <v>0</v>
      </c>
      <c r="E110" s="500" t="str">
        <f t="shared" si="9"/>
        <v/>
      </c>
      <c r="F110" s="495" t="str">
        <f t="shared" si="7"/>
        <v>否</v>
      </c>
      <c r="G110" s="481" t="str">
        <f t="shared" si="8"/>
        <v>项</v>
      </c>
    </row>
    <row r="111" ht="36" customHeight="1" spans="1:7">
      <c r="A111" s="497" t="s">
        <v>333</v>
      </c>
      <c r="B111" s="498" t="s">
        <v>334</v>
      </c>
      <c r="C111" s="499"/>
      <c r="D111" s="499">
        <v>0</v>
      </c>
      <c r="E111" s="500" t="str">
        <f t="shared" si="9"/>
        <v/>
      </c>
      <c r="F111" s="495" t="str">
        <f t="shared" si="7"/>
        <v>否</v>
      </c>
      <c r="G111" s="481" t="str">
        <f t="shared" si="8"/>
        <v>项</v>
      </c>
    </row>
    <row r="112" ht="36" customHeight="1" spans="1:7">
      <c r="A112" s="497" t="s">
        <v>335</v>
      </c>
      <c r="B112" s="498" t="s">
        <v>336</v>
      </c>
      <c r="C112" s="499"/>
      <c r="D112" s="499"/>
      <c r="E112" s="500"/>
      <c r="F112" s="495" t="str">
        <f t="shared" si="7"/>
        <v>否</v>
      </c>
      <c r="G112" s="481" t="str">
        <f t="shared" si="8"/>
        <v>项</v>
      </c>
    </row>
    <row r="113" ht="36" customHeight="1" spans="1:7">
      <c r="A113" s="497" t="s">
        <v>337</v>
      </c>
      <c r="B113" s="498" t="s">
        <v>180</v>
      </c>
      <c r="C113" s="499"/>
      <c r="D113" s="499"/>
      <c r="E113" s="500"/>
      <c r="F113" s="495" t="str">
        <f t="shared" si="7"/>
        <v>否</v>
      </c>
      <c r="G113" s="481" t="str">
        <f t="shared" si="8"/>
        <v>项</v>
      </c>
    </row>
    <row r="114" ht="36" customHeight="1" spans="1:7">
      <c r="A114" s="497" t="s">
        <v>338</v>
      </c>
      <c r="B114" s="498" t="s">
        <v>339</v>
      </c>
      <c r="C114" s="499"/>
      <c r="D114" s="499"/>
      <c r="E114" s="500"/>
      <c r="F114" s="495" t="str">
        <f t="shared" si="7"/>
        <v>否</v>
      </c>
      <c r="G114" s="481" t="str">
        <f t="shared" si="8"/>
        <v>项</v>
      </c>
    </row>
    <row r="115" ht="36" customHeight="1" spans="1:7">
      <c r="A115" s="490" t="s">
        <v>340</v>
      </c>
      <c r="B115" s="491" t="s">
        <v>341</v>
      </c>
      <c r="C115" s="496">
        <v>2062</v>
      </c>
      <c r="D115" s="493">
        <f>SUM(D116:D123)</f>
        <v>2180</v>
      </c>
      <c r="E115" s="494">
        <f t="shared" ref="E115:E133" si="10">IF(C115&lt;&gt;0,D115/C115-1,"")</f>
        <v>0.0572259941804074</v>
      </c>
      <c r="F115" s="495" t="str">
        <f t="shared" si="7"/>
        <v>是</v>
      </c>
      <c r="G115" s="481" t="str">
        <f t="shared" si="8"/>
        <v>款</v>
      </c>
    </row>
    <row r="116" ht="36" customHeight="1" spans="1:7">
      <c r="A116" s="497" t="s">
        <v>342</v>
      </c>
      <c r="B116" s="498" t="s">
        <v>162</v>
      </c>
      <c r="C116" s="496">
        <v>1838</v>
      </c>
      <c r="D116" s="499">
        <v>1895</v>
      </c>
      <c r="E116" s="500">
        <f t="shared" si="10"/>
        <v>0.0310119695321001</v>
      </c>
      <c r="F116" s="495" t="str">
        <f t="shared" si="7"/>
        <v>是</v>
      </c>
      <c r="G116" s="481" t="str">
        <f t="shared" si="8"/>
        <v>项</v>
      </c>
    </row>
    <row r="117" ht="36" customHeight="1" spans="1:7">
      <c r="A117" s="497" t="s">
        <v>343</v>
      </c>
      <c r="B117" s="498" t="s">
        <v>164</v>
      </c>
      <c r="C117" s="496">
        <v>99</v>
      </c>
      <c r="D117" s="499">
        <v>134</v>
      </c>
      <c r="E117" s="500">
        <f t="shared" si="10"/>
        <v>0.353535353535354</v>
      </c>
      <c r="F117" s="495" t="str">
        <f t="shared" si="7"/>
        <v>是</v>
      </c>
      <c r="G117" s="481" t="str">
        <f t="shared" si="8"/>
        <v>项</v>
      </c>
    </row>
    <row r="118" ht="36" customHeight="1" spans="1:7">
      <c r="A118" s="497" t="s">
        <v>344</v>
      </c>
      <c r="B118" s="498" t="s">
        <v>166</v>
      </c>
      <c r="C118" s="501">
        <v>0</v>
      </c>
      <c r="D118" s="499">
        <v>0</v>
      </c>
      <c r="E118" s="500" t="str">
        <f t="shared" si="10"/>
        <v/>
      </c>
      <c r="F118" s="495" t="str">
        <f t="shared" si="7"/>
        <v>否</v>
      </c>
      <c r="G118" s="481" t="str">
        <f t="shared" si="8"/>
        <v>项</v>
      </c>
    </row>
    <row r="119" ht="36" customHeight="1" spans="1:7">
      <c r="A119" s="497" t="s">
        <v>345</v>
      </c>
      <c r="B119" s="498" t="s">
        <v>346</v>
      </c>
      <c r="C119" s="501">
        <v>0</v>
      </c>
      <c r="D119" s="499">
        <v>41</v>
      </c>
      <c r="E119" s="500" t="str">
        <f t="shared" si="10"/>
        <v/>
      </c>
      <c r="F119" s="495" t="str">
        <f t="shared" si="7"/>
        <v>是</v>
      </c>
      <c r="G119" s="481" t="str">
        <f t="shared" si="8"/>
        <v>项</v>
      </c>
    </row>
    <row r="120" ht="36" customHeight="1" spans="1:7">
      <c r="A120" s="497" t="s">
        <v>347</v>
      </c>
      <c r="B120" s="498" t="s">
        <v>348</v>
      </c>
      <c r="C120" s="501">
        <v>0</v>
      </c>
      <c r="D120" s="499">
        <v>0</v>
      </c>
      <c r="E120" s="500" t="str">
        <f t="shared" si="10"/>
        <v/>
      </c>
      <c r="F120" s="495" t="str">
        <f t="shared" si="7"/>
        <v>否</v>
      </c>
      <c r="G120" s="481" t="str">
        <f t="shared" si="8"/>
        <v>项</v>
      </c>
    </row>
    <row r="121" ht="36" customHeight="1" spans="1:7">
      <c r="A121" s="497" t="s">
        <v>349</v>
      </c>
      <c r="B121" s="498" t="s">
        <v>350</v>
      </c>
      <c r="C121" s="501">
        <v>0</v>
      </c>
      <c r="D121" s="499">
        <v>0</v>
      </c>
      <c r="E121" s="500" t="str">
        <f t="shared" si="10"/>
        <v/>
      </c>
      <c r="F121" s="495" t="str">
        <f t="shared" si="7"/>
        <v>否</v>
      </c>
      <c r="G121" s="481" t="str">
        <f t="shared" si="8"/>
        <v>项</v>
      </c>
    </row>
    <row r="122" ht="36" customHeight="1" spans="1:7">
      <c r="A122" s="497" t="s">
        <v>351</v>
      </c>
      <c r="B122" s="498" t="s">
        <v>180</v>
      </c>
      <c r="C122" s="501">
        <v>0</v>
      </c>
      <c r="D122" s="499">
        <v>0</v>
      </c>
      <c r="E122" s="500" t="str">
        <f t="shared" si="10"/>
        <v/>
      </c>
      <c r="F122" s="495" t="str">
        <f t="shared" si="7"/>
        <v>否</v>
      </c>
      <c r="G122" s="481" t="str">
        <f t="shared" si="8"/>
        <v>项</v>
      </c>
    </row>
    <row r="123" ht="36" customHeight="1" spans="1:7">
      <c r="A123" s="497" t="s">
        <v>352</v>
      </c>
      <c r="B123" s="498" t="s">
        <v>353</v>
      </c>
      <c r="C123" s="496">
        <v>125</v>
      </c>
      <c r="D123" s="499">
        <v>110</v>
      </c>
      <c r="E123" s="500">
        <f t="shared" si="10"/>
        <v>-0.12</v>
      </c>
      <c r="F123" s="495" t="str">
        <f t="shared" si="7"/>
        <v>是</v>
      </c>
      <c r="G123" s="481" t="str">
        <f t="shared" si="8"/>
        <v>项</v>
      </c>
    </row>
    <row r="124" ht="36" customHeight="1" spans="1:7">
      <c r="A124" s="490" t="s">
        <v>354</v>
      </c>
      <c r="B124" s="491" t="s">
        <v>355</v>
      </c>
      <c r="C124" s="496">
        <v>524</v>
      </c>
      <c r="D124" s="493">
        <v>1323</v>
      </c>
      <c r="E124" s="494">
        <f t="shared" si="10"/>
        <v>1.52480916030534</v>
      </c>
      <c r="F124" s="495" t="str">
        <f t="shared" si="7"/>
        <v>是</v>
      </c>
      <c r="G124" s="481" t="str">
        <f t="shared" si="8"/>
        <v>款</v>
      </c>
    </row>
    <row r="125" ht="36" customHeight="1" spans="1:7">
      <c r="A125" s="497" t="s">
        <v>356</v>
      </c>
      <c r="B125" s="498" t="s">
        <v>162</v>
      </c>
      <c r="C125" s="496">
        <v>260</v>
      </c>
      <c r="D125" s="499">
        <v>315</v>
      </c>
      <c r="E125" s="500">
        <f t="shared" si="10"/>
        <v>0.211538461538461</v>
      </c>
      <c r="F125" s="495" t="str">
        <f t="shared" si="7"/>
        <v>是</v>
      </c>
      <c r="G125" s="481" t="str">
        <f t="shared" si="8"/>
        <v>项</v>
      </c>
    </row>
    <row r="126" ht="36" customHeight="1" spans="1:7">
      <c r="A126" s="497" t="s">
        <v>357</v>
      </c>
      <c r="B126" s="498" t="s">
        <v>164</v>
      </c>
      <c r="C126" s="496">
        <v>16</v>
      </c>
      <c r="D126" s="499">
        <v>290</v>
      </c>
      <c r="E126" s="500">
        <f t="shared" si="10"/>
        <v>17.125</v>
      </c>
      <c r="F126" s="495" t="str">
        <f t="shared" si="7"/>
        <v>是</v>
      </c>
      <c r="G126" s="481" t="str">
        <f t="shared" si="8"/>
        <v>项</v>
      </c>
    </row>
    <row r="127" ht="36" customHeight="1" spans="1:7">
      <c r="A127" s="497" t="s">
        <v>358</v>
      </c>
      <c r="B127" s="498" t="s">
        <v>166</v>
      </c>
      <c r="C127" s="501"/>
      <c r="D127" s="499">
        <v>0</v>
      </c>
      <c r="E127" s="500" t="str">
        <f t="shared" si="10"/>
        <v/>
      </c>
      <c r="F127" s="495" t="str">
        <f t="shared" si="7"/>
        <v>否</v>
      </c>
      <c r="G127" s="481" t="str">
        <f t="shared" si="8"/>
        <v>项</v>
      </c>
    </row>
    <row r="128" ht="36" customHeight="1" spans="1:7">
      <c r="A128" s="497" t="s">
        <v>359</v>
      </c>
      <c r="B128" s="498" t="s">
        <v>360</v>
      </c>
      <c r="C128" s="496">
        <v>15</v>
      </c>
      <c r="D128" s="499">
        <v>466</v>
      </c>
      <c r="E128" s="500">
        <f t="shared" si="10"/>
        <v>30.0666666666667</v>
      </c>
      <c r="F128" s="495" t="str">
        <f t="shared" si="7"/>
        <v>是</v>
      </c>
      <c r="G128" s="481" t="str">
        <f t="shared" si="8"/>
        <v>项</v>
      </c>
    </row>
    <row r="129" ht="36" customHeight="1" spans="1:7">
      <c r="A129" s="497" t="s">
        <v>361</v>
      </c>
      <c r="B129" s="498" t="s">
        <v>362</v>
      </c>
      <c r="C129" s="501">
        <v>0</v>
      </c>
      <c r="D129" s="499">
        <v>0</v>
      </c>
      <c r="E129" s="500" t="str">
        <f t="shared" si="10"/>
        <v/>
      </c>
      <c r="F129" s="495" t="str">
        <f t="shared" si="7"/>
        <v>否</v>
      </c>
      <c r="G129" s="481" t="str">
        <f t="shared" si="8"/>
        <v>项</v>
      </c>
    </row>
    <row r="130" ht="36" customHeight="1" spans="1:7">
      <c r="A130" s="497" t="s">
        <v>363</v>
      </c>
      <c r="B130" s="498" t="s">
        <v>364</v>
      </c>
      <c r="C130" s="501">
        <v>0</v>
      </c>
      <c r="D130" s="499">
        <v>0</v>
      </c>
      <c r="E130" s="500" t="str">
        <f t="shared" si="10"/>
        <v/>
      </c>
      <c r="F130" s="495" t="str">
        <f t="shared" si="7"/>
        <v>否</v>
      </c>
      <c r="G130" s="481" t="str">
        <f t="shared" si="8"/>
        <v>项</v>
      </c>
    </row>
    <row r="131" ht="36" customHeight="1" spans="1:7">
      <c r="A131" s="497" t="s">
        <v>365</v>
      </c>
      <c r="B131" s="498" t="s">
        <v>366</v>
      </c>
      <c r="C131" s="501">
        <v>0</v>
      </c>
      <c r="D131" s="499"/>
      <c r="E131" s="500" t="str">
        <f t="shared" si="10"/>
        <v/>
      </c>
      <c r="F131" s="495" t="str">
        <f t="shared" si="7"/>
        <v>否</v>
      </c>
      <c r="G131" s="481" t="str">
        <f t="shared" si="8"/>
        <v>项</v>
      </c>
    </row>
    <row r="132" ht="36" customHeight="1" spans="1:7">
      <c r="A132" s="497" t="s">
        <v>367</v>
      </c>
      <c r="B132" s="498" t="s">
        <v>368</v>
      </c>
      <c r="C132" s="496">
        <v>97</v>
      </c>
      <c r="D132" s="499">
        <v>100</v>
      </c>
      <c r="E132" s="500">
        <f t="shared" si="10"/>
        <v>0.0309278350515463</v>
      </c>
      <c r="F132" s="495" t="str">
        <f t="shared" ref="F132:F195" si="11">IF(LEN(A132)=3,"是",IF(B132&lt;&gt;"",IF(SUM(C132:D132)&lt;&gt;0,"是","否"),"是"))</f>
        <v>是</v>
      </c>
      <c r="G132" s="481" t="str">
        <f t="shared" ref="G132:G195" si="12">IF(LEN(A132)=3,"类",IF(LEN(A132)=5,"款","项"))</f>
        <v>项</v>
      </c>
    </row>
    <row r="133" ht="36" customHeight="1" spans="1:7">
      <c r="A133" s="497" t="s">
        <v>369</v>
      </c>
      <c r="B133" s="498" t="s">
        <v>180</v>
      </c>
      <c r="C133" s="496">
        <v>136</v>
      </c>
      <c r="D133" s="499">
        <v>152</v>
      </c>
      <c r="E133" s="500">
        <f t="shared" si="10"/>
        <v>0.117647058823529</v>
      </c>
      <c r="F133" s="495" t="str">
        <f t="shared" si="11"/>
        <v>是</v>
      </c>
      <c r="G133" s="481" t="str">
        <f t="shared" si="12"/>
        <v>项</v>
      </c>
    </row>
    <row r="134" ht="36" customHeight="1" spans="1:7">
      <c r="A134" s="497" t="s">
        <v>370</v>
      </c>
      <c r="B134" s="498" t="s">
        <v>371</v>
      </c>
      <c r="C134" s="499"/>
      <c r="D134" s="499">
        <v>0</v>
      </c>
      <c r="E134" s="500" t="str">
        <f>IF(C134&gt;0,D134/C134-1,IF(C134&lt;0,-(D134/C134-1),""))</f>
        <v/>
      </c>
      <c r="F134" s="495" t="str">
        <f t="shared" si="11"/>
        <v>否</v>
      </c>
      <c r="G134" s="481" t="str">
        <f t="shared" si="12"/>
        <v>项</v>
      </c>
    </row>
    <row r="135" ht="36" customHeight="1" spans="1:7">
      <c r="A135" s="490" t="s">
        <v>372</v>
      </c>
      <c r="B135" s="491" t="s">
        <v>373</v>
      </c>
      <c r="C135" s="493"/>
      <c r="D135" s="493"/>
      <c r="E135" s="494"/>
      <c r="F135" s="495" t="str">
        <f t="shared" si="11"/>
        <v>否</v>
      </c>
      <c r="G135" s="481" t="str">
        <f t="shared" si="12"/>
        <v>款</v>
      </c>
    </row>
    <row r="136" ht="36" customHeight="1" spans="1:7">
      <c r="A136" s="497" t="s">
        <v>374</v>
      </c>
      <c r="B136" s="498" t="s">
        <v>162</v>
      </c>
      <c r="C136" s="499"/>
      <c r="D136" s="499">
        <v>0</v>
      </c>
      <c r="E136" s="500" t="str">
        <f>IF(C136&gt;0,D136/C136-1,IF(C136&lt;0,-(D136/C136-1),""))</f>
        <v/>
      </c>
      <c r="F136" s="495" t="str">
        <f t="shared" si="11"/>
        <v>否</v>
      </c>
      <c r="G136" s="481" t="str">
        <f t="shared" si="12"/>
        <v>项</v>
      </c>
    </row>
    <row r="137" ht="36" customHeight="1" spans="1:7">
      <c r="A137" s="497" t="s">
        <v>375</v>
      </c>
      <c r="B137" s="498" t="s">
        <v>164</v>
      </c>
      <c r="C137" s="499"/>
      <c r="D137" s="499"/>
      <c r="E137" s="500"/>
      <c r="F137" s="495" t="str">
        <f t="shared" si="11"/>
        <v>否</v>
      </c>
      <c r="G137" s="481" t="str">
        <f t="shared" si="12"/>
        <v>项</v>
      </c>
    </row>
    <row r="138" ht="36" customHeight="1" spans="1:7">
      <c r="A138" s="497" t="s">
        <v>376</v>
      </c>
      <c r="B138" s="498" t="s">
        <v>166</v>
      </c>
      <c r="C138" s="499"/>
      <c r="D138" s="499">
        <v>0</v>
      </c>
      <c r="E138" s="500" t="str">
        <f>IF(C138&gt;0,D138/C138-1,IF(C138&lt;0,-(D138/C138-1),""))</f>
        <v/>
      </c>
      <c r="F138" s="495" t="str">
        <f t="shared" si="11"/>
        <v>否</v>
      </c>
      <c r="G138" s="481" t="str">
        <f t="shared" si="12"/>
        <v>项</v>
      </c>
    </row>
    <row r="139" ht="36" customHeight="1" spans="1:7">
      <c r="A139" s="497" t="s">
        <v>377</v>
      </c>
      <c r="B139" s="498" t="s">
        <v>378</v>
      </c>
      <c r="C139" s="499"/>
      <c r="D139" s="499">
        <v>0</v>
      </c>
      <c r="E139" s="500" t="str">
        <f>IF(C139&gt;0,D139/C139-1,IF(C139&lt;0,-(D139/C139-1),""))</f>
        <v/>
      </c>
      <c r="F139" s="495" t="str">
        <f t="shared" si="11"/>
        <v>否</v>
      </c>
      <c r="G139" s="481" t="str">
        <f t="shared" si="12"/>
        <v>项</v>
      </c>
    </row>
    <row r="140" ht="36" customHeight="1" spans="1:7">
      <c r="A140" s="497" t="s">
        <v>379</v>
      </c>
      <c r="B140" s="498" t="s">
        <v>380</v>
      </c>
      <c r="C140" s="499"/>
      <c r="D140" s="499"/>
      <c r="E140" s="500"/>
      <c r="F140" s="495" t="str">
        <f t="shared" si="11"/>
        <v>否</v>
      </c>
      <c r="G140" s="481" t="str">
        <f t="shared" si="12"/>
        <v>项</v>
      </c>
    </row>
    <row r="141" ht="36" customHeight="1" spans="1:7">
      <c r="A141" s="497" t="s">
        <v>381</v>
      </c>
      <c r="B141" s="498" t="s">
        <v>382</v>
      </c>
      <c r="C141" s="499"/>
      <c r="D141" s="499"/>
      <c r="E141" s="500"/>
      <c r="F141" s="495" t="str">
        <f t="shared" si="11"/>
        <v>否</v>
      </c>
      <c r="G141" s="481" t="str">
        <f t="shared" si="12"/>
        <v>项</v>
      </c>
    </row>
    <row r="142" ht="36" customHeight="1" spans="1:7">
      <c r="A142" s="497" t="s">
        <v>383</v>
      </c>
      <c r="B142" s="498" t="s">
        <v>384</v>
      </c>
      <c r="C142" s="499"/>
      <c r="D142" s="499">
        <v>0</v>
      </c>
      <c r="E142" s="500" t="str">
        <f>IF(C142&gt;0,D142/C142-1,IF(C142&lt;0,-(D142/C142-1),""))</f>
        <v/>
      </c>
      <c r="F142" s="495" t="str">
        <f t="shared" si="11"/>
        <v>否</v>
      </c>
      <c r="G142" s="481" t="str">
        <f t="shared" si="12"/>
        <v>项</v>
      </c>
    </row>
    <row r="143" ht="36" customHeight="1" spans="1:7">
      <c r="A143" s="497" t="s">
        <v>385</v>
      </c>
      <c r="B143" s="498" t="s">
        <v>386</v>
      </c>
      <c r="C143" s="499"/>
      <c r="D143" s="499">
        <v>0</v>
      </c>
      <c r="E143" s="500" t="str">
        <f>IF(C143&gt;0,D143/C143-1,IF(C143&lt;0,-(D143/C143-1),""))</f>
        <v/>
      </c>
      <c r="F143" s="495" t="str">
        <f t="shared" si="11"/>
        <v>否</v>
      </c>
      <c r="G143" s="481" t="str">
        <f t="shared" si="12"/>
        <v>项</v>
      </c>
    </row>
    <row r="144" ht="36" customHeight="1" spans="1:7">
      <c r="A144" s="497" t="s">
        <v>387</v>
      </c>
      <c r="B144" s="498" t="s">
        <v>388</v>
      </c>
      <c r="C144" s="499"/>
      <c r="D144" s="499">
        <v>0</v>
      </c>
      <c r="E144" s="500" t="str">
        <f>IF(C144&gt;0,D144/C144-1,IF(C144&lt;0,-(D144/C144-1),""))</f>
        <v/>
      </c>
      <c r="F144" s="495" t="str">
        <f t="shared" si="11"/>
        <v>否</v>
      </c>
      <c r="G144" s="481" t="str">
        <f t="shared" si="12"/>
        <v>项</v>
      </c>
    </row>
    <row r="145" ht="36" customHeight="1" spans="1:7">
      <c r="A145" s="497" t="s">
        <v>389</v>
      </c>
      <c r="B145" s="498" t="s">
        <v>390</v>
      </c>
      <c r="C145" s="499"/>
      <c r="D145" s="499">
        <v>0</v>
      </c>
      <c r="E145" s="500" t="str">
        <f>IF(C145&gt;0,D145/C145-1,IF(C145&lt;0,-(D145/C145-1),""))</f>
        <v/>
      </c>
      <c r="F145" s="495" t="str">
        <f t="shared" si="11"/>
        <v>否</v>
      </c>
      <c r="G145" s="481" t="str">
        <f t="shared" si="12"/>
        <v>项</v>
      </c>
    </row>
    <row r="146" ht="36" customHeight="1" spans="1:7">
      <c r="A146" s="497" t="s">
        <v>391</v>
      </c>
      <c r="B146" s="498" t="s">
        <v>180</v>
      </c>
      <c r="C146" s="499"/>
      <c r="D146" s="499">
        <v>0</v>
      </c>
      <c r="E146" s="500" t="str">
        <f>IF(C146&gt;0,D146/C146-1,IF(C146&lt;0,-(D146/C146-1),""))</f>
        <v/>
      </c>
      <c r="F146" s="495" t="str">
        <f t="shared" si="11"/>
        <v>否</v>
      </c>
      <c r="G146" s="481" t="str">
        <f t="shared" si="12"/>
        <v>项</v>
      </c>
    </row>
    <row r="147" ht="36" customHeight="1" spans="1:7">
      <c r="A147" s="497" t="s">
        <v>392</v>
      </c>
      <c r="B147" s="498" t="s">
        <v>393</v>
      </c>
      <c r="C147" s="499"/>
      <c r="D147" s="499"/>
      <c r="E147" s="500"/>
      <c r="F147" s="495" t="str">
        <f t="shared" si="11"/>
        <v>否</v>
      </c>
      <c r="G147" s="481" t="str">
        <f t="shared" si="12"/>
        <v>项</v>
      </c>
    </row>
    <row r="148" ht="36" customHeight="1" spans="1:7">
      <c r="A148" s="490" t="s">
        <v>394</v>
      </c>
      <c r="B148" s="491" t="s">
        <v>395</v>
      </c>
      <c r="C148" s="496">
        <v>406</v>
      </c>
      <c r="D148" s="493">
        <v>394</v>
      </c>
      <c r="E148" s="494">
        <f>IF(C148&lt;&gt;0,D148/C148-1,"")</f>
        <v>-0.0295566502463054</v>
      </c>
      <c r="F148" s="495" t="str">
        <f t="shared" si="11"/>
        <v>是</v>
      </c>
      <c r="G148" s="481" t="str">
        <f t="shared" si="12"/>
        <v>款</v>
      </c>
    </row>
    <row r="149" ht="36" customHeight="1" spans="1:7">
      <c r="A149" s="497" t="s">
        <v>396</v>
      </c>
      <c r="B149" s="498" t="s">
        <v>162</v>
      </c>
      <c r="C149" s="496">
        <v>216</v>
      </c>
      <c r="D149" s="499">
        <v>210</v>
      </c>
      <c r="E149" s="500">
        <f>IF(C149&lt;&gt;0,D149/C149-1,"")</f>
        <v>-0.0277777777777778</v>
      </c>
      <c r="F149" s="495" t="str">
        <f t="shared" si="11"/>
        <v>是</v>
      </c>
      <c r="G149" s="481" t="str">
        <f t="shared" si="12"/>
        <v>项</v>
      </c>
    </row>
    <row r="150" ht="36" customHeight="1" spans="1:7">
      <c r="A150" s="497" t="s">
        <v>397</v>
      </c>
      <c r="B150" s="498" t="s">
        <v>164</v>
      </c>
      <c r="C150" s="496">
        <v>107</v>
      </c>
      <c r="D150" s="499"/>
      <c r="E150" s="500">
        <f>IF(C150&lt;&gt;0,D150/C150-1,"")</f>
        <v>-1</v>
      </c>
      <c r="F150" s="495" t="str">
        <f t="shared" si="11"/>
        <v>是</v>
      </c>
      <c r="G150" s="481" t="str">
        <f t="shared" si="12"/>
        <v>项</v>
      </c>
    </row>
    <row r="151" ht="36" customHeight="1" spans="1:7">
      <c r="A151" s="497" t="s">
        <v>398</v>
      </c>
      <c r="B151" s="498" t="s">
        <v>166</v>
      </c>
      <c r="C151" s="501">
        <v>0</v>
      </c>
      <c r="D151" s="499">
        <v>0</v>
      </c>
      <c r="E151" s="500" t="str">
        <f>IF(C151&lt;&gt;0,D151/C151-1,"")</f>
        <v/>
      </c>
      <c r="F151" s="495" t="str">
        <f t="shared" si="11"/>
        <v>否</v>
      </c>
      <c r="G151" s="481" t="str">
        <f t="shared" si="12"/>
        <v>项</v>
      </c>
    </row>
    <row r="152" ht="36" customHeight="1" spans="1:7">
      <c r="A152" s="497" t="s">
        <v>399</v>
      </c>
      <c r="B152" s="498" t="s">
        <v>400</v>
      </c>
      <c r="C152" s="496">
        <v>55</v>
      </c>
      <c r="D152" s="499">
        <v>184</v>
      </c>
      <c r="E152" s="500">
        <f>IF(C152&lt;&gt;0,D152/C152-1,"")</f>
        <v>2.34545454545455</v>
      </c>
      <c r="F152" s="495" t="str">
        <f t="shared" si="11"/>
        <v>是</v>
      </c>
      <c r="G152" s="481" t="str">
        <f t="shared" si="12"/>
        <v>项</v>
      </c>
    </row>
    <row r="153" ht="36" customHeight="1" spans="1:7">
      <c r="A153" s="497" t="s">
        <v>401</v>
      </c>
      <c r="B153" s="498" t="s">
        <v>180</v>
      </c>
      <c r="C153" s="501">
        <v>0</v>
      </c>
      <c r="D153" s="499"/>
      <c r="E153" s="500"/>
      <c r="F153" s="495" t="str">
        <f t="shared" si="11"/>
        <v>否</v>
      </c>
      <c r="G153" s="481" t="str">
        <f t="shared" si="12"/>
        <v>项</v>
      </c>
    </row>
    <row r="154" ht="36" customHeight="1" spans="1:7">
      <c r="A154" s="497" t="s">
        <v>402</v>
      </c>
      <c r="B154" s="498" t="s">
        <v>403</v>
      </c>
      <c r="C154" s="501">
        <v>28</v>
      </c>
      <c r="D154" s="499"/>
      <c r="E154" s="500"/>
      <c r="F154" s="495" t="str">
        <f t="shared" si="11"/>
        <v>是</v>
      </c>
      <c r="G154" s="481" t="str">
        <f t="shared" si="12"/>
        <v>项</v>
      </c>
    </row>
    <row r="155" ht="36" customHeight="1" spans="1:7">
      <c r="A155" s="490" t="s">
        <v>404</v>
      </c>
      <c r="B155" s="491" t="s">
        <v>405</v>
      </c>
      <c r="C155" s="493"/>
      <c r="D155" s="493"/>
      <c r="E155" s="494"/>
      <c r="F155" s="495" t="str">
        <f t="shared" si="11"/>
        <v>否</v>
      </c>
      <c r="G155" s="481" t="str">
        <f t="shared" si="12"/>
        <v>款</v>
      </c>
    </row>
    <row r="156" ht="36" customHeight="1" spans="1:7">
      <c r="A156" s="497" t="s">
        <v>406</v>
      </c>
      <c r="B156" s="498" t="s">
        <v>162</v>
      </c>
      <c r="C156" s="499"/>
      <c r="D156" s="499"/>
      <c r="E156" s="500"/>
      <c r="F156" s="495" t="str">
        <f t="shared" si="11"/>
        <v>否</v>
      </c>
      <c r="G156" s="481" t="str">
        <f t="shared" si="12"/>
        <v>项</v>
      </c>
    </row>
    <row r="157" ht="36" customHeight="1" spans="1:7">
      <c r="A157" s="497" t="s">
        <v>407</v>
      </c>
      <c r="B157" s="498" t="s">
        <v>164</v>
      </c>
      <c r="C157" s="499"/>
      <c r="D157" s="499">
        <v>0</v>
      </c>
      <c r="E157" s="500" t="str">
        <f>IF(C157&gt;0,D157/C157-1,IF(C157&lt;0,-(D157/C157-1),""))</f>
        <v/>
      </c>
      <c r="F157" s="495" t="str">
        <f t="shared" si="11"/>
        <v>否</v>
      </c>
      <c r="G157" s="481" t="str">
        <f t="shared" si="12"/>
        <v>项</v>
      </c>
    </row>
    <row r="158" ht="36" customHeight="1" spans="1:7">
      <c r="A158" s="497" t="s">
        <v>408</v>
      </c>
      <c r="B158" s="498" t="s">
        <v>166</v>
      </c>
      <c r="C158" s="499"/>
      <c r="D158" s="499"/>
      <c r="E158" s="500"/>
      <c r="F158" s="495" t="str">
        <f t="shared" si="11"/>
        <v>否</v>
      </c>
      <c r="G158" s="481" t="str">
        <f t="shared" si="12"/>
        <v>项</v>
      </c>
    </row>
    <row r="159" ht="36" customHeight="1" spans="1:7">
      <c r="A159" s="497" t="s">
        <v>409</v>
      </c>
      <c r="B159" s="498" t="s">
        <v>410</v>
      </c>
      <c r="C159" s="499"/>
      <c r="D159" s="499">
        <v>0</v>
      </c>
      <c r="E159" s="500" t="str">
        <f>IF(C159&gt;0,D159/C159-1,IF(C159&lt;0,-(D159/C159-1),""))</f>
        <v/>
      </c>
      <c r="F159" s="495" t="str">
        <f t="shared" si="11"/>
        <v>否</v>
      </c>
      <c r="G159" s="481" t="str">
        <f t="shared" si="12"/>
        <v>项</v>
      </c>
    </row>
    <row r="160" ht="36" customHeight="1" spans="1:7">
      <c r="A160" s="497" t="s">
        <v>411</v>
      </c>
      <c r="B160" s="498" t="s">
        <v>412</v>
      </c>
      <c r="C160" s="499"/>
      <c r="D160" s="499"/>
      <c r="E160" s="500"/>
      <c r="F160" s="495" t="str">
        <f t="shared" si="11"/>
        <v>否</v>
      </c>
      <c r="G160" s="481" t="str">
        <f t="shared" si="12"/>
        <v>项</v>
      </c>
    </row>
    <row r="161" ht="36" customHeight="1" spans="1:7">
      <c r="A161" s="497" t="s">
        <v>413</v>
      </c>
      <c r="B161" s="498" t="s">
        <v>180</v>
      </c>
      <c r="C161" s="499"/>
      <c r="D161" s="499"/>
      <c r="E161" s="500"/>
      <c r="F161" s="495" t="str">
        <f t="shared" si="11"/>
        <v>否</v>
      </c>
      <c r="G161" s="481" t="str">
        <f t="shared" si="12"/>
        <v>项</v>
      </c>
    </row>
    <row r="162" ht="36" customHeight="1" spans="1:7">
      <c r="A162" s="497" t="s">
        <v>414</v>
      </c>
      <c r="B162" s="498" t="s">
        <v>415</v>
      </c>
      <c r="C162" s="499"/>
      <c r="D162" s="499">
        <v>0</v>
      </c>
      <c r="E162" s="500" t="str">
        <f>IF(C162&gt;0,D162/C162-1,IF(C162&lt;0,-(D162/C162-1),""))</f>
        <v/>
      </c>
      <c r="F162" s="495" t="str">
        <f t="shared" si="11"/>
        <v>否</v>
      </c>
      <c r="G162" s="481" t="str">
        <f t="shared" si="12"/>
        <v>项</v>
      </c>
    </row>
    <row r="163" ht="36" customHeight="1" spans="1:7">
      <c r="A163" s="490" t="s">
        <v>416</v>
      </c>
      <c r="B163" s="491" t="s">
        <v>417</v>
      </c>
      <c r="C163" s="501">
        <v>195</v>
      </c>
      <c r="D163" s="493">
        <v>139</v>
      </c>
      <c r="E163" s="494">
        <f>IF(C163&lt;&gt;0,D163/C163-1,"")</f>
        <v>-0.287179487179487</v>
      </c>
      <c r="F163" s="495" t="str">
        <f t="shared" si="11"/>
        <v>是</v>
      </c>
      <c r="G163" s="481" t="str">
        <f t="shared" si="12"/>
        <v>款</v>
      </c>
    </row>
    <row r="164" ht="36" customHeight="1" spans="1:7">
      <c r="A164" s="497" t="s">
        <v>418</v>
      </c>
      <c r="B164" s="498" t="s">
        <v>162</v>
      </c>
      <c r="C164" s="501">
        <v>173</v>
      </c>
      <c r="D164" s="499"/>
      <c r="E164" s="503">
        <f>IF(C164&lt;&gt;0,D164/C164-1,"")</f>
        <v>-1</v>
      </c>
      <c r="F164" s="495" t="str">
        <f t="shared" si="11"/>
        <v>是</v>
      </c>
      <c r="G164" s="481" t="str">
        <f t="shared" si="12"/>
        <v>项</v>
      </c>
    </row>
    <row r="165" ht="36" customHeight="1" spans="1:7">
      <c r="A165" s="497" t="s">
        <v>419</v>
      </c>
      <c r="B165" s="498" t="s">
        <v>164</v>
      </c>
      <c r="C165" s="501"/>
      <c r="D165" s="499">
        <v>0</v>
      </c>
      <c r="E165" s="504" t="str">
        <f>IF(C165&lt;&gt;0,D165/C165-1,"")</f>
        <v/>
      </c>
      <c r="F165" s="495" t="str">
        <f t="shared" si="11"/>
        <v>否</v>
      </c>
      <c r="G165" s="481" t="str">
        <f t="shared" si="12"/>
        <v>项</v>
      </c>
    </row>
    <row r="166" ht="36" customHeight="1" spans="1:7">
      <c r="A166" s="497" t="s">
        <v>420</v>
      </c>
      <c r="B166" s="498" t="s">
        <v>166</v>
      </c>
      <c r="C166" s="501">
        <v>0</v>
      </c>
      <c r="D166" s="499">
        <v>0</v>
      </c>
      <c r="E166" s="503" t="str">
        <f>IF(C166&lt;&gt;0,D166/C166-1,"")</f>
        <v/>
      </c>
      <c r="F166" s="495" t="str">
        <f t="shared" si="11"/>
        <v>否</v>
      </c>
      <c r="G166" s="481" t="str">
        <f t="shared" si="12"/>
        <v>项</v>
      </c>
    </row>
    <row r="167" ht="36" customHeight="1" spans="1:7">
      <c r="A167" s="497" t="s">
        <v>421</v>
      </c>
      <c r="B167" s="498" t="s">
        <v>422</v>
      </c>
      <c r="C167" s="501">
        <v>22</v>
      </c>
      <c r="D167" s="499">
        <v>139</v>
      </c>
      <c r="E167" s="500">
        <f>IF(C167&lt;&gt;0,D167/C167-1,"")</f>
        <v>5.31818181818182</v>
      </c>
      <c r="F167" s="495" t="str">
        <f t="shared" si="11"/>
        <v>是</v>
      </c>
      <c r="G167" s="481" t="str">
        <f t="shared" si="12"/>
        <v>项</v>
      </c>
    </row>
    <row r="168" ht="36" customHeight="1" spans="1:7">
      <c r="A168" s="497" t="s">
        <v>423</v>
      </c>
      <c r="B168" s="498" t="s">
        <v>424</v>
      </c>
      <c r="C168" s="501">
        <v>0</v>
      </c>
      <c r="D168" s="499">
        <v>0</v>
      </c>
      <c r="E168" s="500" t="str">
        <f>IF(C168&gt;0,D168/C168-1,IF(C168&lt;0,-(D168/C168-1),""))</f>
        <v/>
      </c>
      <c r="F168" s="495" t="str">
        <f t="shared" si="11"/>
        <v>否</v>
      </c>
      <c r="G168" s="481" t="str">
        <f t="shared" si="12"/>
        <v>项</v>
      </c>
    </row>
    <row r="169" ht="36" customHeight="1" spans="1:7">
      <c r="A169" s="490" t="s">
        <v>425</v>
      </c>
      <c r="B169" s="491" t="s">
        <v>426</v>
      </c>
      <c r="C169" s="496">
        <v>140</v>
      </c>
      <c r="D169" s="493">
        <v>125</v>
      </c>
      <c r="E169" s="494">
        <f>IF(C169&lt;&gt;0,D169/C169-1,"")</f>
        <v>-0.107142857142857</v>
      </c>
      <c r="F169" s="495" t="str">
        <f t="shared" si="11"/>
        <v>是</v>
      </c>
      <c r="G169" s="481" t="str">
        <f t="shared" si="12"/>
        <v>款</v>
      </c>
    </row>
    <row r="170" ht="36" customHeight="1" spans="1:7">
      <c r="A170" s="497" t="s">
        <v>427</v>
      </c>
      <c r="B170" s="498" t="s">
        <v>162</v>
      </c>
      <c r="C170" s="496">
        <v>126</v>
      </c>
      <c r="D170" s="499">
        <v>122</v>
      </c>
      <c r="E170" s="500">
        <f>IF(C170&lt;&gt;0,D170/C170-1,"")</f>
        <v>-0.0317460317460317</v>
      </c>
      <c r="F170" s="495" t="str">
        <f t="shared" si="11"/>
        <v>是</v>
      </c>
      <c r="G170" s="481" t="str">
        <f t="shared" si="12"/>
        <v>项</v>
      </c>
    </row>
    <row r="171" ht="36" customHeight="1" spans="1:7">
      <c r="A171" s="497" t="s">
        <v>428</v>
      </c>
      <c r="B171" s="498" t="s">
        <v>164</v>
      </c>
      <c r="C171" s="496">
        <v>10</v>
      </c>
      <c r="D171" s="499">
        <v>3</v>
      </c>
      <c r="E171" s="500">
        <f>IF(C171&lt;&gt;0,D171/C171-1,"")</f>
        <v>-0.7</v>
      </c>
      <c r="F171" s="495" t="str">
        <f t="shared" si="11"/>
        <v>是</v>
      </c>
      <c r="G171" s="481" t="str">
        <f t="shared" si="12"/>
        <v>项</v>
      </c>
    </row>
    <row r="172" ht="36" customHeight="1" spans="1:7">
      <c r="A172" s="497" t="s">
        <v>429</v>
      </c>
      <c r="B172" s="498" t="s">
        <v>166</v>
      </c>
      <c r="C172" s="501">
        <v>0</v>
      </c>
      <c r="D172" s="499">
        <v>0</v>
      </c>
      <c r="E172" s="500" t="str">
        <f>IF(C172&gt;0,D172/C172-1,IF(C172&lt;0,-(D172/C172-1),""))</f>
        <v/>
      </c>
      <c r="F172" s="495" t="str">
        <f t="shared" si="11"/>
        <v>否</v>
      </c>
      <c r="G172" s="481" t="str">
        <f t="shared" si="12"/>
        <v>项</v>
      </c>
    </row>
    <row r="173" ht="36" customHeight="1" spans="1:7">
      <c r="A173" s="497" t="s">
        <v>430</v>
      </c>
      <c r="B173" s="498" t="s">
        <v>193</v>
      </c>
      <c r="C173" s="501">
        <v>0</v>
      </c>
      <c r="D173" s="499"/>
      <c r="E173" s="500"/>
      <c r="F173" s="495" t="str">
        <f t="shared" si="11"/>
        <v>否</v>
      </c>
      <c r="G173" s="481" t="str">
        <f t="shared" si="12"/>
        <v>项</v>
      </c>
    </row>
    <row r="174" ht="36" customHeight="1" spans="1:7">
      <c r="A174" s="497" t="s">
        <v>431</v>
      </c>
      <c r="B174" s="498" t="s">
        <v>180</v>
      </c>
      <c r="C174" s="501">
        <v>0</v>
      </c>
      <c r="D174" s="499">
        <v>0</v>
      </c>
      <c r="E174" s="500" t="str">
        <f>IF(C174&gt;0,D174/C174-1,IF(C174&lt;0,-(D174/C174-1),""))</f>
        <v/>
      </c>
      <c r="F174" s="495" t="str">
        <f t="shared" si="11"/>
        <v>否</v>
      </c>
      <c r="G174" s="481" t="str">
        <f t="shared" si="12"/>
        <v>项</v>
      </c>
    </row>
    <row r="175" ht="36" customHeight="1" spans="1:7">
      <c r="A175" s="497" t="s">
        <v>432</v>
      </c>
      <c r="B175" s="498" t="s">
        <v>433</v>
      </c>
      <c r="C175" s="496">
        <v>4</v>
      </c>
      <c r="D175" s="499"/>
      <c r="E175" s="500"/>
      <c r="F175" s="495" t="str">
        <f t="shared" si="11"/>
        <v>是</v>
      </c>
      <c r="G175" s="481" t="str">
        <f t="shared" si="12"/>
        <v>项</v>
      </c>
    </row>
    <row r="176" ht="36" customHeight="1" spans="1:7">
      <c r="A176" s="490" t="s">
        <v>434</v>
      </c>
      <c r="B176" s="491" t="s">
        <v>435</v>
      </c>
      <c r="C176" s="496">
        <v>953</v>
      </c>
      <c r="D176" s="493">
        <v>818</v>
      </c>
      <c r="E176" s="494">
        <f>IF(C176&lt;&gt;0,D176/C176-1,"")</f>
        <v>-0.141657922350472</v>
      </c>
      <c r="F176" s="495" t="str">
        <f t="shared" si="11"/>
        <v>是</v>
      </c>
      <c r="G176" s="481" t="str">
        <f t="shared" si="12"/>
        <v>款</v>
      </c>
    </row>
    <row r="177" ht="36" customHeight="1" spans="1:7">
      <c r="A177" s="497" t="s">
        <v>436</v>
      </c>
      <c r="B177" s="498" t="s">
        <v>162</v>
      </c>
      <c r="C177" s="496">
        <v>743</v>
      </c>
      <c r="D177" s="499">
        <v>582</v>
      </c>
      <c r="E177" s="500">
        <f>IF(C177&lt;&gt;0,D177/C177-1,"")</f>
        <v>-0.216689098250336</v>
      </c>
      <c r="F177" s="495" t="str">
        <f t="shared" si="11"/>
        <v>是</v>
      </c>
      <c r="G177" s="481" t="str">
        <f t="shared" si="12"/>
        <v>项</v>
      </c>
    </row>
    <row r="178" ht="36" customHeight="1" spans="1:7">
      <c r="A178" s="497" t="s">
        <v>437</v>
      </c>
      <c r="B178" s="498" t="s">
        <v>164</v>
      </c>
      <c r="C178" s="496">
        <v>114</v>
      </c>
      <c r="D178" s="499">
        <v>164</v>
      </c>
      <c r="E178" s="500">
        <f>IF(C178&lt;&gt;0,D178/C178-1,"")</f>
        <v>0.43859649122807</v>
      </c>
      <c r="F178" s="495" t="str">
        <f t="shared" si="11"/>
        <v>是</v>
      </c>
      <c r="G178" s="481" t="str">
        <f t="shared" si="12"/>
        <v>项</v>
      </c>
    </row>
    <row r="179" ht="36" customHeight="1" spans="1:7">
      <c r="A179" s="497" t="s">
        <v>438</v>
      </c>
      <c r="B179" s="498" t="s">
        <v>166</v>
      </c>
      <c r="C179" s="501">
        <v>0</v>
      </c>
      <c r="D179" s="499"/>
      <c r="E179" s="500"/>
      <c r="F179" s="495" t="str">
        <f t="shared" si="11"/>
        <v>否</v>
      </c>
      <c r="G179" s="481" t="str">
        <f t="shared" si="12"/>
        <v>项</v>
      </c>
    </row>
    <row r="180" ht="36" customHeight="1" spans="1:7">
      <c r="A180" s="497">
        <v>2012906</v>
      </c>
      <c r="B180" s="498" t="s">
        <v>439</v>
      </c>
      <c r="C180" s="501">
        <v>0</v>
      </c>
      <c r="D180" s="499">
        <v>0</v>
      </c>
      <c r="E180" s="500" t="str">
        <f>IF(C180&gt;0,D180/C180-1,IF(C180&lt;0,-(D180/C180-1),""))</f>
        <v/>
      </c>
      <c r="F180" s="495" t="str">
        <f t="shared" si="11"/>
        <v>否</v>
      </c>
      <c r="G180" s="481" t="str">
        <f t="shared" si="12"/>
        <v>项</v>
      </c>
    </row>
    <row r="181" ht="36" customHeight="1" spans="1:7">
      <c r="A181" s="497" t="s">
        <v>440</v>
      </c>
      <c r="B181" s="498" t="s">
        <v>180</v>
      </c>
      <c r="C181" s="501">
        <v>0</v>
      </c>
      <c r="D181" s="499"/>
      <c r="E181" s="500"/>
      <c r="F181" s="495" t="str">
        <f t="shared" si="11"/>
        <v>否</v>
      </c>
      <c r="G181" s="481" t="str">
        <f t="shared" si="12"/>
        <v>项</v>
      </c>
    </row>
    <row r="182" ht="36" customHeight="1" spans="1:7">
      <c r="A182" s="497" t="s">
        <v>441</v>
      </c>
      <c r="B182" s="498" t="s">
        <v>442</v>
      </c>
      <c r="C182" s="496">
        <v>96</v>
      </c>
      <c r="D182" s="499">
        <v>72</v>
      </c>
      <c r="E182" s="500">
        <f>IF(C182&lt;&gt;0,D182/C182-1,"")</f>
        <v>-0.25</v>
      </c>
      <c r="F182" s="495" t="str">
        <f t="shared" si="11"/>
        <v>是</v>
      </c>
      <c r="G182" s="481" t="str">
        <f t="shared" si="12"/>
        <v>项</v>
      </c>
    </row>
    <row r="183" ht="36" customHeight="1" spans="1:7">
      <c r="A183" s="490" t="s">
        <v>443</v>
      </c>
      <c r="B183" s="491" t="s">
        <v>444</v>
      </c>
      <c r="C183" s="496">
        <v>2874</v>
      </c>
      <c r="D183" s="493">
        <v>1878</v>
      </c>
      <c r="E183" s="494">
        <f>IF(C183&lt;&gt;0,D183/C183-1,"")</f>
        <v>-0.346555323590814</v>
      </c>
      <c r="F183" s="495" t="str">
        <f t="shared" si="11"/>
        <v>是</v>
      </c>
      <c r="G183" s="481" t="str">
        <f t="shared" si="12"/>
        <v>款</v>
      </c>
    </row>
    <row r="184" ht="36" customHeight="1" spans="1:7">
      <c r="A184" s="497" t="s">
        <v>445</v>
      </c>
      <c r="B184" s="498" t="s">
        <v>162</v>
      </c>
      <c r="C184" s="496">
        <v>1904</v>
      </c>
      <c r="D184" s="499">
        <v>1410</v>
      </c>
      <c r="E184" s="500">
        <f>IF(C184&lt;&gt;0,D184/C184-1,"")</f>
        <v>-0.259453781512605</v>
      </c>
      <c r="F184" s="495" t="str">
        <f t="shared" si="11"/>
        <v>是</v>
      </c>
      <c r="G184" s="481" t="str">
        <f t="shared" si="12"/>
        <v>项</v>
      </c>
    </row>
    <row r="185" ht="36" customHeight="1" spans="1:7">
      <c r="A185" s="497" t="s">
        <v>446</v>
      </c>
      <c r="B185" s="498" t="s">
        <v>164</v>
      </c>
      <c r="C185" s="496">
        <v>963</v>
      </c>
      <c r="D185" s="499">
        <v>468</v>
      </c>
      <c r="E185" s="500">
        <f>IF(C185&lt;&gt;0,D185/C185-1,"")</f>
        <v>-0.514018691588785</v>
      </c>
      <c r="F185" s="495" t="str">
        <f t="shared" si="11"/>
        <v>是</v>
      </c>
      <c r="G185" s="481" t="str">
        <f t="shared" si="12"/>
        <v>项</v>
      </c>
    </row>
    <row r="186" ht="36" customHeight="1" spans="1:7">
      <c r="A186" s="497" t="s">
        <v>447</v>
      </c>
      <c r="B186" s="498" t="s">
        <v>166</v>
      </c>
      <c r="C186" s="501">
        <v>0</v>
      </c>
      <c r="D186" s="499"/>
      <c r="E186" s="500"/>
      <c r="F186" s="495" t="str">
        <f t="shared" si="11"/>
        <v>否</v>
      </c>
      <c r="G186" s="481" t="str">
        <f t="shared" si="12"/>
        <v>项</v>
      </c>
    </row>
    <row r="187" ht="36" customHeight="1" spans="1:7">
      <c r="A187" s="497" t="s">
        <v>448</v>
      </c>
      <c r="B187" s="498" t="s">
        <v>449</v>
      </c>
      <c r="C187" s="501">
        <v>0</v>
      </c>
      <c r="D187" s="499"/>
      <c r="E187" s="500"/>
      <c r="F187" s="495" t="str">
        <f t="shared" si="11"/>
        <v>否</v>
      </c>
      <c r="G187" s="481" t="str">
        <f t="shared" si="12"/>
        <v>项</v>
      </c>
    </row>
    <row r="188" ht="36" customHeight="1" spans="1:7">
      <c r="A188" s="497" t="s">
        <v>450</v>
      </c>
      <c r="B188" s="498" t="s">
        <v>180</v>
      </c>
      <c r="C188" s="501">
        <v>0</v>
      </c>
      <c r="D188" s="499"/>
      <c r="E188" s="500"/>
      <c r="F188" s="495" t="str">
        <f t="shared" si="11"/>
        <v>否</v>
      </c>
      <c r="G188" s="481" t="str">
        <f t="shared" si="12"/>
        <v>项</v>
      </c>
    </row>
    <row r="189" ht="36" customHeight="1" spans="1:7">
      <c r="A189" s="497" t="s">
        <v>451</v>
      </c>
      <c r="B189" s="498" t="s">
        <v>452</v>
      </c>
      <c r="C189" s="496">
        <v>7</v>
      </c>
      <c r="D189" s="499"/>
      <c r="E189" s="500"/>
      <c r="F189" s="495" t="str">
        <f t="shared" si="11"/>
        <v>是</v>
      </c>
      <c r="G189" s="481" t="str">
        <f t="shared" si="12"/>
        <v>项</v>
      </c>
    </row>
    <row r="190" ht="36" customHeight="1" spans="1:7">
      <c r="A190" s="490" t="s">
        <v>453</v>
      </c>
      <c r="B190" s="491" t="s">
        <v>454</v>
      </c>
      <c r="C190" s="496">
        <v>886</v>
      </c>
      <c r="D190" s="493">
        <v>675</v>
      </c>
      <c r="E190" s="494">
        <f>IF(C190&lt;&gt;0,D190/C190-1,"")</f>
        <v>-0.238148984198646</v>
      </c>
      <c r="F190" s="495" t="str">
        <f t="shared" si="11"/>
        <v>是</v>
      </c>
      <c r="G190" s="481" t="str">
        <f t="shared" si="12"/>
        <v>款</v>
      </c>
    </row>
    <row r="191" ht="36" customHeight="1" spans="1:7">
      <c r="A191" s="497" t="s">
        <v>455</v>
      </c>
      <c r="B191" s="498" t="s">
        <v>162</v>
      </c>
      <c r="C191" s="496">
        <v>502</v>
      </c>
      <c r="D191" s="499">
        <v>474</v>
      </c>
      <c r="E191" s="500">
        <f>IF(C191&lt;&gt;0,D191/C191-1,"")</f>
        <v>-0.0557768924302788</v>
      </c>
      <c r="F191" s="495" t="str">
        <f t="shared" si="11"/>
        <v>是</v>
      </c>
      <c r="G191" s="481" t="str">
        <f t="shared" si="12"/>
        <v>项</v>
      </c>
    </row>
    <row r="192" ht="36" customHeight="1" spans="1:7">
      <c r="A192" s="497" t="s">
        <v>456</v>
      </c>
      <c r="B192" s="498" t="s">
        <v>164</v>
      </c>
      <c r="C192" s="496">
        <v>363</v>
      </c>
      <c r="D192" s="499">
        <v>201</v>
      </c>
      <c r="E192" s="500">
        <f>IF(C192&lt;&gt;0,D192/C192-1,"")</f>
        <v>-0.446280991735537</v>
      </c>
      <c r="F192" s="495" t="str">
        <f t="shared" si="11"/>
        <v>是</v>
      </c>
      <c r="G192" s="481" t="str">
        <f t="shared" si="12"/>
        <v>项</v>
      </c>
    </row>
    <row r="193" ht="36" customHeight="1" spans="1:7">
      <c r="A193" s="497" t="s">
        <v>457</v>
      </c>
      <c r="B193" s="498" t="s">
        <v>166</v>
      </c>
      <c r="C193" s="501">
        <v>0</v>
      </c>
      <c r="D193" s="499"/>
      <c r="E193" s="500"/>
      <c r="F193" s="495" t="str">
        <f t="shared" si="11"/>
        <v>否</v>
      </c>
      <c r="G193" s="481" t="str">
        <f t="shared" si="12"/>
        <v>项</v>
      </c>
    </row>
    <row r="194" ht="36" customHeight="1" spans="1:7">
      <c r="A194" s="497" t="s">
        <v>458</v>
      </c>
      <c r="B194" s="498" t="s">
        <v>459</v>
      </c>
      <c r="C194" s="501">
        <v>0</v>
      </c>
      <c r="D194" s="499">
        <v>0</v>
      </c>
      <c r="E194" s="500" t="str">
        <f>IF(C194&gt;0,D194/C194-1,IF(C194&lt;0,-(D194/C194-1),""))</f>
        <v/>
      </c>
      <c r="F194" s="495" t="str">
        <f t="shared" si="11"/>
        <v>否</v>
      </c>
      <c r="G194" s="481" t="str">
        <f t="shared" si="12"/>
        <v>项</v>
      </c>
    </row>
    <row r="195" ht="36" customHeight="1" spans="1:7">
      <c r="A195" s="497" t="s">
        <v>460</v>
      </c>
      <c r="B195" s="498" t="s">
        <v>180</v>
      </c>
      <c r="C195" s="501">
        <v>0</v>
      </c>
      <c r="D195" s="499"/>
      <c r="E195" s="500"/>
      <c r="F195" s="495" t="str">
        <f t="shared" si="11"/>
        <v>否</v>
      </c>
      <c r="G195" s="481" t="str">
        <f t="shared" si="12"/>
        <v>项</v>
      </c>
    </row>
    <row r="196" ht="36" customHeight="1" spans="1:7">
      <c r="A196" s="497" t="s">
        <v>461</v>
      </c>
      <c r="B196" s="498" t="s">
        <v>462</v>
      </c>
      <c r="C196" s="496">
        <v>21</v>
      </c>
      <c r="D196" s="499"/>
      <c r="E196" s="500"/>
      <c r="F196" s="495" t="str">
        <f t="shared" ref="F196:F259" si="13">IF(LEN(A196)=3,"是",IF(B196&lt;&gt;"",IF(SUM(C196:D196)&lt;&gt;0,"是","否"),"是"))</f>
        <v>是</v>
      </c>
      <c r="G196" s="481" t="str">
        <f t="shared" ref="G196:G259" si="14">IF(LEN(A196)=3,"类",IF(LEN(A196)=5,"款","项"))</f>
        <v>项</v>
      </c>
    </row>
    <row r="197" ht="36" customHeight="1" spans="1:7">
      <c r="A197" s="490" t="s">
        <v>463</v>
      </c>
      <c r="B197" s="491" t="s">
        <v>464</v>
      </c>
      <c r="C197" s="496">
        <v>587</v>
      </c>
      <c r="D197" s="493">
        <v>486</v>
      </c>
      <c r="E197" s="494">
        <f>IF(C197&lt;&gt;0,D197/C197-1,"")</f>
        <v>-0.17206132879046</v>
      </c>
      <c r="F197" s="495" t="str">
        <f t="shared" si="13"/>
        <v>是</v>
      </c>
      <c r="G197" s="481" t="str">
        <f t="shared" si="14"/>
        <v>款</v>
      </c>
    </row>
    <row r="198" ht="36" customHeight="1" spans="1:7">
      <c r="A198" s="497" t="s">
        <v>465</v>
      </c>
      <c r="B198" s="498" t="s">
        <v>162</v>
      </c>
      <c r="C198" s="496">
        <v>323</v>
      </c>
      <c r="D198" s="499">
        <v>341</v>
      </c>
      <c r="E198" s="500">
        <f>IF(C198&lt;&gt;0,D198/C198-1,"")</f>
        <v>0.0557275541795665</v>
      </c>
      <c r="F198" s="495" t="str">
        <f t="shared" si="13"/>
        <v>是</v>
      </c>
      <c r="G198" s="481" t="str">
        <f t="shared" si="14"/>
        <v>项</v>
      </c>
    </row>
    <row r="199" ht="36" customHeight="1" spans="1:7">
      <c r="A199" s="497" t="s">
        <v>466</v>
      </c>
      <c r="B199" s="498" t="s">
        <v>164</v>
      </c>
      <c r="C199" s="496">
        <v>264</v>
      </c>
      <c r="D199" s="499">
        <v>145</v>
      </c>
      <c r="E199" s="500">
        <f>IF(C199&lt;&gt;0,D199/C199-1,"")</f>
        <v>-0.450757575757576</v>
      </c>
      <c r="F199" s="495" t="str">
        <f t="shared" si="13"/>
        <v>是</v>
      </c>
      <c r="G199" s="481" t="str">
        <f t="shared" si="14"/>
        <v>项</v>
      </c>
    </row>
    <row r="200" ht="36" customHeight="1" spans="1:7">
      <c r="A200" s="497" t="s">
        <v>467</v>
      </c>
      <c r="B200" s="498" t="s">
        <v>166</v>
      </c>
      <c r="C200" s="499"/>
      <c r="D200" s="499"/>
      <c r="E200" s="500"/>
      <c r="F200" s="495" t="str">
        <f t="shared" si="13"/>
        <v>否</v>
      </c>
      <c r="G200" s="481" t="str">
        <f t="shared" si="14"/>
        <v>项</v>
      </c>
    </row>
    <row r="201" ht="36" customHeight="1" spans="1:7">
      <c r="A201" s="497" t="s">
        <v>468</v>
      </c>
      <c r="B201" s="498" t="s">
        <v>469</v>
      </c>
      <c r="C201" s="499"/>
      <c r="D201" s="499">
        <v>0</v>
      </c>
      <c r="E201" s="500" t="str">
        <f>IF(C201&gt;0,D201/C201-1,IF(C201&lt;0,-(D201/C201-1),""))</f>
        <v/>
      </c>
      <c r="F201" s="495" t="str">
        <f t="shared" si="13"/>
        <v>否</v>
      </c>
      <c r="G201" s="481" t="str">
        <f t="shared" si="14"/>
        <v>项</v>
      </c>
    </row>
    <row r="202" ht="36" customHeight="1" spans="1:7">
      <c r="A202" s="497" t="s">
        <v>470</v>
      </c>
      <c r="B202" s="498" t="s">
        <v>180</v>
      </c>
      <c r="C202" s="499"/>
      <c r="D202" s="499">
        <v>0</v>
      </c>
      <c r="E202" s="500" t="str">
        <f>IF(C202&gt;0,D202/C202-1,IF(C202&lt;0,-(D202/C202-1),""))</f>
        <v/>
      </c>
      <c r="F202" s="495" t="str">
        <f t="shared" si="13"/>
        <v>否</v>
      </c>
      <c r="G202" s="481" t="str">
        <f t="shared" si="14"/>
        <v>项</v>
      </c>
    </row>
    <row r="203" ht="36" customHeight="1" spans="1:7">
      <c r="A203" s="497" t="s">
        <v>471</v>
      </c>
      <c r="B203" s="498" t="s">
        <v>472</v>
      </c>
      <c r="C203" s="499"/>
      <c r="D203" s="499"/>
      <c r="E203" s="500"/>
      <c r="F203" s="495" t="str">
        <f t="shared" si="13"/>
        <v>否</v>
      </c>
      <c r="G203" s="481" t="str">
        <f t="shared" si="14"/>
        <v>项</v>
      </c>
    </row>
    <row r="204" ht="36" customHeight="1" spans="1:7">
      <c r="A204" s="490" t="s">
        <v>473</v>
      </c>
      <c r="B204" s="491" t="s">
        <v>474</v>
      </c>
      <c r="C204" s="496">
        <v>407</v>
      </c>
      <c r="D204" s="493">
        <v>288</v>
      </c>
      <c r="E204" s="494">
        <f>IF(C204&lt;&gt;0,D204/C204-1,"")</f>
        <v>-0.292383292383292</v>
      </c>
      <c r="F204" s="495" t="str">
        <f t="shared" si="13"/>
        <v>是</v>
      </c>
      <c r="G204" s="481" t="str">
        <f t="shared" si="14"/>
        <v>款</v>
      </c>
    </row>
    <row r="205" ht="36" customHeight="1" spans="1:7">
      <c r="A205" s="497" t="s">
        <v>475</v>
      </c>
      <c r="B205" s="498" t="s">
        <v>162</v>
      </c>
      <c r="C205" s="496">
        <v>201</v>
      </c>
      <c r="D205" s="499">
        <v>223</v>
      </c>
      <c r="E205" s="500">
        <f>IF(C205&lt;&gt;0,D205/C205-1,"")</f>
        <v>0.109452736318408</v>
      </c>
      <c r="F205" s="495" t="str">
        <f t="shared" si="13"/>
        <v>是</v>
      </c>
      <c r="G205" s="481" t="str">
        <f t="shared" si="14"/>
        <v>项</v>
      </c>
    </row>
    <row r="206" ht="36" customHeight="1" spans="1:7">
      <c r="A206" s="497" t="s">
        <v>476</v>
      </c>
      <c r="B206" s="498" t="s">
        <v>164</v>
      </c>
      <c r="C206" s="496">
        <v>57</v>
      </c>
      <c r="D206" s="499">
        <v>59</v>
      </c>
      <c r="E206" s="500">
        <f>IF(C206&lt;&gt;0,D206/C206-1,"")</f>
        <v>0.0350877192982457</v>
      </c>
      <c r="F206" s="495" t="str">
        <f t="shared" si="13"/>
        <v>是</v>
      </c>
      <c r="G206" s="481" t="str">
        <f t="shared" si="14"/>
        <v>项</v>
      </c>
    </row>
    <row r="207" ht="36" customHeight="1" spans="1:7">
      <c r="A207" s="497" t="s">
        <v>477</v>
      </c>
      <c r="B207" s="498" t="s">
        <v>166</v>
      </c>
      <c r="C207" s="501">
        <v>0</v>
      </c>
      <c r="D207" s="499">
        <v>0</v>
      </c>
      <c r="E207" s="500" t="str">
        <f>IF(C207&gt;0,D207/C207-1,IF(C207&lt;0,-(D207/C207-1),""))</f>
        <v/>
      </c>
      <c r="F207" s="495" t="str">
        <f t="shared" si="13"/>
        <v>否</v>
      </c>
      <c r="G207" s="481" t="str">
        <f t="shared" si="14"/>
        <v>项</v>
      </c>
    </row>
    <row r="208" ht="36" customHeight="1" spans="1:7">
      <c r="A208" s="497" t="s">
        <v>478</v>
      </c>
      <c r="B208" s="498" t="s">
        <v>479</v>
      </c>
      <c r="C208" s="496">
        <v>140</v>
      </c>
      <c r="D208" s="499"/>
      <c r="E208" s="500"/>
      <c r="F208" s="495" t="str">
        <f t="shared" si="13"/>
        <v>是</v>
      </c>
      <c r="G208" s="481" t="str">
        <f t="shared" si="14"/>
        <v>项</v>
      </c>
    </row>
    <row r="209" ht="36" customHeight="1" spans="1:7">
      <c r="A209" s="497" t="s">
        <v>480</v>
      </c>
      <c r="B209" s="498" t="s">
        <v>481</v>
      </c>
      <c r="C209" s="496">
        <v>9</v>
      </c>
      <c r="D209" s="499"/>
      <c r="E209" s="500"/>
      <c r="F209" s="495" t="str">
        <f t="shared" si="13"/>
        <v>是</v>
      </c>
      <c r="G209" s="481" t="str">
        <f t="shared" si="14"/>
        <v>项</v>
      </c>
    </row>
    <row r="210" ht="36" customHeight="1" spans="1:7">
      <c r="A210" s="497" t="s">
        <v>482</v>
      </c>
      <c r="B210" s="498" t="s">
        <v>180</v>
      </c>
      <c r="C210" s="499"/>
      <c r="D210" s="499"/>
      <c r="E210" s="500"/>
      <c r="F210" s="495" t="str">
        <f t="shared" si="13"/>
        <v>否</v>
      </c>
      <c r="G210" s="481" t="str">
        <f t="shared" si="14"/>
        <v>项</v>
      </c>
    </row>
    <row r="211" ht="36" customHeight="1" spans="1:7">
      <c r="A211" s="497" t="s">
        <v>483</v>
      </c>
      <c r="B211" s="498" t="s">
        <v>484</v>
      </c>
      <c r="C211" s="499"/>
      <c r="D211" s="499">
        <v>6</v>
      </c>
      <c r="E211" s="500"/>
      <c r="F211" s="495" t="str">
        <f t="shared" si="13"/>
        <v>是</v>
      </c>
      <c r="G211" s="481" t="str">
        <f t="shared" si="14"/>
        <v>项</v>
      </c>
    </row>
    <row r="212" ht="36" customHeight="1" spans="1:7">
      <c r="A212" s="490" t="s">
        <v>485</v>
      </c>
      <c r="B212" s="491" t="s">
        <v>486</v>
      </c>
      <c r="C212" s="493"/>
      <c r="D212" s="493">
        <f>SUM(D213:D217)</f>
        <v>0</v>
      </c>
      <c r="E212" s="494" t="str">
        <f t="shared" ref="E212:E218" si="15">IF(C212&gt;0,D212/C212-1,IF(C212&lt;0,-(D212/C212-1),""))</f>
        <v/>
      </c>
      <c r="F212" s="495" t="str">
        <f t="shared" si="13"/>
        <v>否</v>
      </c>
      <c r="G212" s="481" t="str">
        <f t="shared" si="14"/>
        <v>款</v>
      </c>
    </row>
    <row r="213" ht="36" customHeight="1" spans="1:7">
      <c r="A213" s="497" t="s">
        <v>487</v>
      </c>
      <c r="B213" s="498" t="s">
        <v>162</v>
      </c>
      <c r="C213" s="499"/>
      <c r="D213" s="499">
        <v>0</v>
      </c>
      <c r="E213" s="500" t="str">
        <f t="shared" si="15"/>
        <v/>
      </c>
      <c r="F213" s="495" t="str">
        <f t="shared" si="13"/>
        <v>否</v>
      </c>
      <c r="G213" s="481" t="str">
        <f t="shared" si="14"/>
        <v>项</v>
      </c>
    </row>
    <row r="214" ht="36" customHeight="1" spans="1:7">
      <c r="A214" s="497" t="s">
        <v>488</v>
      </c>
      <c r="B214" s="498" t="s">
        <v>164</v>
      </c>
      <c r="C214" s="499"/>
      <c r="D214" s="499">
        <v>0</v>
      </c>
      <c r="E214" s="500" t="str">
        <f t="shared" si="15"/>
        <v/>
      </c>
      <c r="F214" s="495" t="str">
        <f t="shared" si="13"/>
        <v>否</v>
      </c>
      <c r="G214" s="481" t="str">
        <f t="shared" si="14"/>
        <v>项</v>
      </c>
    </row>
    <row r="215" ht="36" customHeight="1" spans="1:7">
      <c r="A215" s="497" t="s">
        <v>489</v>
      </c>
      <c r="B215" s="498" t="s">
        <v>166</v>
      </c>
      <c r="C215" s="499"/>
      <c r="D215" s="499">
        <v>0</v>
      </c>
      <c r="E215" s="500" t="str">
        <f t="shared" si="15"/>
        <v/>
      </c>
      <c r="F215" s="495" t="str">
        <f t="shared" si="13"/>
        <v>否</v>
      </c>
      <c r="G215" s="481" t="str">
        <f t="shared" si="14"/>
        <v>项</v>
      </c>
    </row>
    <row r="216" ht="36" customHeight="1" spans="1:7">
      <c r="A216" s="497" t="s">
        <v>490</v>
      </c>
      <c r="B216" s="498" t="s">
        <v>180</v>
      </c>
      <c r="C216" s="499"/>
      <c r="D216" s="499">
        <v>0</v>
      </c>
      <c r="E216" s="500" t="str">
        <f t="shared" si="15"/>
        <v/>
      </c>
      <c r="F216" s="495" t="str">
        <f t="shared" si="13"/>
        <v>否</v>
      </c>
      <c r="G216" s="481" t="str">
        <f t="shared" si="14"/>
        <v>项</v>
      </c>
    </row>
    <row r="217" ht="36" customHeight="1" spans="1:7">
      <c r="A217" s="497" t="s">
        <v>491</v>
      </c>
      <c r="B217" s="498" t="s">
        <v>492</v>
      </c>
      <c r="C217" s="499"/>
      <c r="D217" s="499">
        <v>0</v>
      </c>
      <c r="E217" s="500" t="str">
        <f t="shared" si="15"/>
        <v/>
      </c>
      <c r="F217" s="495" t="str">
        <f t="shared" si="13"/>
        <v>否</v>
      </c>
      <c r="G217" s="481" t="str">
        <f t="shared" si="14"/>
        <v>项</v>
      </c>
    </row>
    <row r="218" ht="36" customHeight="1" spans="1:7">
      <c r="A218" s="490" t="s">
        <v>493</v>
      </c>
      <c r="B218" s="491" t="s">
        <v>494</v>
      </c>
      <c r="C218" s="493"/>
      <c r="D218" s="493">
        <v>16</v>
      </c>
      <c r="E218" s="494" t="str">
        <f t="shared" si="15"/>
        <v/>
      </c>
      <c r="F218" s="495" t="str">
        <f t="shared" si="13"/>
        <v>是</v>
      </c>
      <c r="G218" s="481" t="str">
        <f t="shared" si="14"/>
        <v>款</v>
      </c>
    </row>
    <row r="219" ht="36" customHeight="1" spans="1:7">
      <c r="A219" s="497" t="s">
        <v>495</v>
      </c>
      <c r="B219" s="498" t="s">
        <v>162</v>
      </c>
      <c r="C219" s="499"/>
      <c r="D219" s="499"/>
      <c r="E219" s="500"/>
      <c r="F219" s="495" t="str">
        <f t="shared" si="13"/>
        <v>否</v>
      </c>
      <c r="G219" s="481" t="str">
        <f t="shared" si="14"/>
        <v>项</v>
      </c>
    </row>
    <row r="220" ht="36" customHeight="1" spans="1:7">
      <c r="A220" s="497" t="s">
        <v>496</v>
      </c>
      <c r="B220" s="498" t="s">
        <v>164</v>
      </c>
      <c r="C220" s="499"/>
      <c r="D220" s="499"/>
      <c r="E220" s="500"/>
      <c r="F220" s="495" t="str">
        <f t="shared" si="13"/>
        <v>否</v>
      </c>
      <c r="G220" s="481" t="str">
        <f t="shared" si="14"/>
        <v>项</v>
      </c>
    </row>
    <row r="221" ht="36" customHeight="1" spans="1:7">
      <c r="A221" s="497" t="s">
        <v>497</v>
      </c>
      <c r="B221" s="498" t="s">
        <v>166</v>
      </c>
      <c r="C221" s="499">
        <v>0</v>
      </c>
      <c r="D221" s="499">
        <v>0</v>
      </c>
      <c r="E221" s="500" t="str">
        <f>IF(C221&gt;0,D221/C221-1,IF(C221&lt;0,-(D221/C221-1),""))</f>
        <v/>
      </c>
      <c r="F221" s="495" t="str">
        <f t="shared" si="13"/>
        <v>否</v>
      </c>
      <c r="G221" s="481" t="str">
        <f t="shared" si="14"/>
        <v>项</v>
      </c>
    </row>
    <row r="222" ht="36" customHeight="1" spans="1:7">
      <c r="A222" s="497" t="s">
        <v>498</v>
      </c>
      <c r="B222" s="498" t="s">
        <v>180</v>
      </c>
      <c r="C222" s="499"/>
      <c r="D222" s="499"/>
      <c r="E222" s="500"/>
      <c r="F222" s="495" t="str">
        <f t="shared" si="13"/>
        <v>否</v>
      </c>
      <c r="G222" s="481" t="str">
        <f t="shared" si="14"/>
        <v>项</v>
      </c>
    </row>
    <row r="223" ht="36" customHeight="1" spans="1:7">
      <c r="A223" s="497" t="s">
        <v>499</v>
      </c>
      <c r="B223" s="498" t="s">
        <v>500</v>
      </c>
      <c r="C223" s="499"/>
      <c r="D223" s="499">
        <v>16</v>
      </c>
      <c r="E223" s="500"/>
      <c r="F223" s="495" t="str">
        <f t="shared" si="13"/>
        <v>是</v>
      </c>
      <c r="G223" s="481" t="str">
        <f t="shared" si="14"/>
        <v>项</v>
      </c>
    </row>
    <row r="224" ht="36" customHeight="1" spans="1:7">
      <c r="A224" s="490" t="s">
        <v>501</v>
      </c>
      <c r="B224" s="491" t="s">
        <v>502</v>
      </c>
      <c r="C224" s="493"/>
      <c r="D224" s="493"/>
      <c r="E224" s="494"/>
      <c r="F224" s="495" t="str">
        <f t="shared" si="13"/>
        <v>否</v>
      </c>
      <c r="G224" s="481" t="str">
        <f t="shared" si="14"/>
        <v>款</v>
      </c>
    </row>
    <row r="225" ht="36" customHeight="1" spans="1:7">
      <c r="A225" s="497" t="s">
        <v>503</v>
      </c>
      <c r="B225" s="498" t="s">
        <v>162</v>
      </c>
      <c r="C225" s="499"/>
      <c r="D225" s="499"/>
      <c r="E225" s="500"/>
      <c r="F225" s="495" t="str">
        <f t="shared" si="13"/>
        <v>否</v>
      </c>
      <c r="G225" s="481" t="str">
        <f t="shared" si="14"/>
        <v>项</v>
      </c>
    </row>
    <row r="226" ht="36" customHeight="1" spans="1:7">
      <c r="A226" s="497" t="s">
        <v>504</v>
      </c>
      <c r="B226" s="498" t="s">
        <v>164</v>
      </c>
      <c r="C226" s="499">
        <v>0</v>
      </c>
      <c r="D226" s="499">
        <v>0</v>
      </c>
      <c r="E226" s="500" t="str">
        <f>IF(C226&gt;0,D226/C226-1,IF(C226&lt;0,-(D226/C226-1),""))</f>
        <v/>
      </c>
      <c r="F226" s="495" t="str">
        <f t="shared" si="13"/>
        <v>否</v>
      </c>
      <c r="G226" s="481" t="str">
        <f t="shared" si="14"/>
        <v>项</v>
      </c>
    </row>
    <row r="227" ht="36" customHeight="1" spans="1:7">
      <c r="A227" s="497" t="s">
        <v>505</v>
      </c>
      <c r="B227" s="498" t="s">
        <v>166</v>
      </c>
      <c r="C227" s="499"/>
      <c r="D227" s="499"/>
      <c r="E227" s="500"/>
      <c r="F227" s="495" t="str">
        <f t="shared" si="13"/>
        <v>否</v>
      </c>
      <c r="G227" s="481" t="str">
        <f t="shared" si="14"/>
        <v>项</v>
      </c>
    </row>
    <row r="228" ht="36" customHeight="1" spans="1:7">
      <c r="A228" s="497" t="s">
        <v>506</v>
      </c>
      <c r="B228" s="498" t="s">
        <v>507</v>
      </c>
      <c r="C228" s="499"/>
      <c r="D228" s="499"/>
      <c r="E228" s="500"/>
      <c r="F228" s="495" t="str">
        <f t="shared" si="13"/>
        <v>否</v>
      </c>
      <c r="G228" s="481" t="str">
        <f t="shared" si="14"/>
        <v>项</v>
      </c>
    </row>
    <row r="229" ht="36" customHeight="1" spans="1:7">
      <c r="A229" s="497" t="s">
        <v>508</v>
      </c>
      <c r="B229" s="498" t="s">
        <v>180</v>
      </c>
      <c r="C229" s="499">
        <v>0</v>
      </c>
      <c r="D229" s="499">
        <v>0</v>
      </c>
      <c r="E229" s="500" t="str">
        <f>IF(C229&gt;0,D229/C229-1,IF(C229&lt;0,-(D229/C229-1),""))</f>
        <v/>
      </c>
      <c r="F229" s="495" t="str">
        <f t="shared" si="13"/>
        <v>否</v>
      </c>
      <c r="G229" s="481" t="str">
        <f t="shared" si="14"/>
        <v>项</v>
      </c>
    </row>
    <row r="230" ht="36" customHeight="1" spans="1:7">
      <c r="A230" s="497" t="s">
        <v>509</v>
      </c>
      <c r="B230" s="498" t="s">
        <v>510</v>
      </c>
      <c r="C230" s="499"/>
      <c r="D230" s="499"/>
      <c r="E230" s="500"/>
      <c r="F230" s="495" t="str">
        <f t="shared" si="13"/>
        <v>否</v>
      </c>
      <c r="G230" s="481" t="str">
        <f t="shared" si="14"/>
        <v>项</v>
      </c>
    </row>
    <row r="231" ht="36" customHeight="1" spans="1:7">
      <c r="A231" s="490" t="s">
        <v>511</v>
      </c>
      <c r="B231" s="491" t="s">
        <v>512</v>
      </c>
      <c r="C231" s="496">
        <v>2941</v>
      </c>
      <c r="D231" s="493">
        <v>2812</v>
      </c>
      <c r="E231" s="494"/>
      <c r="F231" s="495" t="str">
        <f t="shared" si="13"/>
        <v>是</v>
      </c>
      <c r="G231" s="481" t="str">
        <f t="shared" si="14"/>
        <v>款</v>
      </c>
    </row>
    <row r="232" ht="36" customHeight="1" spans="1:7">
      <c r="A232" s="497" t="s">
        <v>513</v>
      </c>
      <c r="B232" s="498" t="s">
        <v>162</v>
      </c>
      <c r="C232" s="496">
        <v>2641</v>
      </c>
      <c r="D232" s="499">
        <v>2715</v>
      </c>
      <c r="E232" s="500"/>
      <c r="F232" s="495" t="str">
        <f t="shared" si="13"/>
        <v>是</v>
      </c>
      <c r="G232" s="481" t="str">
        <f t="shared" si="14"/>
        <v>项</v>
      </c>
    </row>
    <row r="233" ht="36" customHeight="1" spans="1:7">
      <c r="A233" s="497" t="s">
        <v>514</v>
      </c>
      <c r="B233" s="498" t="s">
        <v>164</v>
      </c>
      <c r="C233" s="496">
        <v>167</v>
      </c>
      <c r="D233" s="499">
        <v>47</v>
      </c>
      <c r="E233" s="500"/>
      <c r="F233" s="495" t="str">
        <f t="shared" si="13"/>
        <v>是</v>
      </c>
      <c r="G233" s="481" t="str">
        <f t="shared" si="14"/>
        <v>项</v>
      </c>
    </row>
    <row r="234" ht="36" customHeight="1" spans="1:7">
      <c r="A234" s="497" t="s">
        <v>515</v>
      </c>
      <c r="B234" s="498" t="s">
        <v>166</v>
      </c>
      <c r="C234" s="501">
        <v>0</v>
      </c>
      <c r="D234" s="499"/>
      <c r="E234" s="500"/>
      <c r="F234" s="495" t="str">
        <f t="shared" si="13"/>
        <v>否</v>
      </c>
      <c r="G234" s="481" t="str">
        <f t="shared" si="14"/>
        <v>项</v>
      </c>
    </row>
    <row r="235" ht="36" customHeight="1" spans="1:7">
      <c r="A235" s="497" t="s">
        <v>516</v>
      </c>
      <c r="B235" s="498" t="s">
        <v>517</v>
      </c>
      <c r="C235" s="501"/>
      <c r="D235" s="499"/>
      <c r="E235" s="500"/>
      <c r="F235" s="495" t="str">
        <f t="shared" si="13"/>
        <v>否</v>
      </c>
      <c r="G235" s="481" t="str">
        <f t="shared" si="14"/>
        <v>项</v>
      </c>
    </row>
    <row r="236" ht="36" customHeight="1" spans="1:7">
      <c r="A236" s="497" t="s">
        <v>518</v>
      </c>
      <c r="B236" s="498" t="s">
        <v>519</v>
      </c>
      <c r="C236" s="501">
        <v>6</v>
      </c>
      <c r="D236" s="499"/>
      <c r="E236" s="500"/>
      <c r="F236" s="495" t="str">
        <f t="shared" si="13"/>
        <v>是</v>
      </c>
      <c r="G236" s="481" t="str">
        <f t="shared" si="14"/>
        <v>项</v>
      </c>
    </row>
    <row r="237" ht="36" customHeight="1" spans="1:7">
      <c r="A237" s="497" t="s">
        <v>520</v>
      </c>
      <c r="B237" s="498" t="s">
        <v>264</v>
      </c>
      <c r="C237" s="501">
        <v>0</v>
      </c>
      <c r="D237" s="499"/>
      <c r="E237" s="500"/>
      <c r="F237" s="495" t="str">
        <f t="shared" si="13"/>
        <v>否</v>
      </c>
      <c r="G237" s="481" t="str">
        <f t="shared" si="14"/>
        <v>项</v>
      </c>
    </row>
    <row r="238" ht="36" customHeight="1" spans="1:7">
      <c r="A238" s="497" t="s">
        <v>521</v>
      </c>
      <c r="B238" s="498" t="s">
        <v>522</v>
      </c>
      <c r="C238" s="501">
        <v>0</v>
      </c>
      <c r="D238" s="499"/>
      <c r="E238" s="500"/>
      <c r="F238" s="495" t="str">
        <f t="shared" si="13"/>
        <v>否</v>
      </c>
      <c r="G238" s="481" t="str">
        <f t="shared" si="14"/>
        <v>项</v>
      </c>
    </row>
    <row r="239" ht="36" customHeight="1" spans="1:7">
      <c r="A239" s="497" t="s">
        <v>523</v>
      </c>
      <c r="B239" s="498" t="s">
        <v>524</v>
      </c>
      <c r="C239" s="501">
        <v>2</v>
      </c>
      <c r="D239" s="499">
        <v>4</v>
      </c>
      <c r="E239" s="500"/>
      <c r="F239" s="495" t="str">
        <f t="shared" si="13"/>
        <v>是</v>
      </c>
      <c r="G239" s="481" t="str">
        <f t="shared" si="14"/>
        <v>项</v>
      </c>
    </row>
    <row r="240" ht="36" customHeight="1" spans="1:7">
      <c r="A240" s="497" t="s">
        <v>525</v>
      </c>
      <c r="B240" s="498" t="s">
        <v>526</v>
      </c>
      <c r="C240" s="501">
        <v>0</v>
      </c>
      <c r="D240" s="499"/>
      <c r="E240" s="500"/>
      <c r="F240" s="495" t="str">
        <f t="shared" si="13"/>
        <v>否</v>
      </c>
      <c r="G240" s="481" t="str">
        <f t="shared" si="14"/>
        <v>项</v>
      </c>
    </row>
    <row r="241" ht="36" customHeight="1" spans="1:7">
      <c r="A241" s="497" t="s">
        <v>527</v>
      </c>
      <c r="B241" s="498" t="s">
        <v>528</v>
      </c>
      <c r="C241" s="501">
        <v>0</v>
      </c>
      <c r="D241" s="499">
        <v>0</v>
      </c>
      <c r="E241" s="500" t="str">
        <f>IF(C241&gt;0,D241/C241-1,IF(C241&lt;0,-(D241/C241-1),""))</f>
        <v/>
      </c>
      <c r="F241" s="495" t="str">
        <f t="shared" si="13"/>
        <v>否</v>
      </c>
      <c r="G241" s="481" t="str">
        <f t="shared" si="14"/>
        <v>项</v>
      </c>
    </row>
    <row r="242" ht="36" customHeight="1" spans="1:7">
      <c r="A242" s="497" t="s">
        <v>529</v>
      </c>
      <c r="B242" s="498" t="s">
        <v>530</v>
      </c>
      <c r="C242" s="501">
        <v>4</v>
      </c>
      <c r="D242" s="499"/>
      <c r="E242" s="500"/>
      <c r="F242" s="495" t="str">
        <f t="shared" si="13"/>
        <v>是</v>
      </c>
      <c r="G242" s="481" t="str">
        <f t="shared" si="14"/>
        <v>项</v>
      </c>
    </row>
    <row r="243" ht="36" customHeight="1" spans="1:7">
      <c r="A243" s="497" t="s">
        <v>531</v>
      </c>
      <c r="B243" s="498" t="s">
        <v>532</v>
      </c>
      <c r="C243" s="501">
        <v>12</v>
      </c>
      <c r="D243" s="499">
        <v>46</v>
      </c>
      <c r="E243" s="500"/>
      <c r="F243" s="495" t="str">
        <f t="shared" si="13"/>
        <v>是</v>
      </c>
      <c r="G243" s="481" t="str">
        <f t="shared" si="14"/>
        <v>项</v>
      </c>
    </row>
    <row r="244" ht="36" customHeight="1" spans="1:7">
      <c r="A244" s="497" t="s">
        <v>533</v>
      </c>
      <c r="B244" s="498" t="s">
        <v>180</v>
      </c>
      <c r="C244" s="501">
        <v>0</v>
      </c>
      <c r="D244" s="499"/>
      <c r="E244" s="500"/>
      <c r="F244" s="495" t="str">
        <f t="shared" si="13"/>
        <v>否</v>
      </c>
      <c r="G244" s="481" t="str">
        <f t="shared" si="14"/>
        <v>项</v>
      </c>
    </row>
    <row r="245" ht="36" customHeight="1" spans="1:7">
      <c r="A245" s="497" t="s">
        <v>534</v>
      </c>
      <c r="B245" s="498" t="s">
        <v>535</v>
      </c>
      <c r="C245" s="501">
        <v>109</v>
      </c>
      <c r="D245" s="499"/>
      <c r="E245" s="500"/>
      <c r="F245" s="495" t="str">
        <f t="shared" si="13"/>
        <v>是</v>
      </c>
      <c r="G245" s="481" t="str">
        <f t="shared" si="14"/>
        <v>项</v>
      </c>
    </row>
    <row r="246" ht="36" customHeight="1" spans="1:7">
      <c r="A246" s="490" t="s">
        <v>536</v>
      </c>
      <c r="B246" s="491" t="s">
        <v>537</v>
      </c>
      <c r="D246" s="493">
        <v>109</v>
      </c>
      <c r="E246" s="494"/>
      <c r="F246" s="495" t="str">
        <f t="shared" si="13"/>
        <v>是</v>
      </c>
      <c r="G246" s="481" t="str">
        <f t="shared" si="14"/>
        <v>款</v>
      </c>
    </row>
    <row r="247" ht="36" customHeight="1" spans="1:7">
      <c r="A247" s="497" t="s">
        <v>538</v>
      </c>
      <c r="B247" s="498" t="s">
        <v>539</v>
      </c>
      <c r="C247" s="501"/>
      <c r="D247" s="499"/>
      <c r="E247" s="500"/>
      <c r="F247" s="495" t="str">
        <f t="shared" si="13"/>
        <v>否</v>
      </c>
      <c r="G247" s="481" t="str">
        <f t="shared" si="14"/>
        <v>项</v>
      </c>
    </row>
    <row r="248" ht="36" customHeight="1" spans="1:7">
      <c r="A248" s="497" t="s">
        <v>540</v>
      </c>
      <c r="B248" s="498" t="s">
        <v>541</v>
      </c>
      <c r="C248" s="501"/>
      <c r="D248" s="499">
        <v>109</v>
      </c>
      <c r="E248" s="500"/>
      <c r="F248" s="495" t="str">
        <f t="shared" si="13"/>
        <v>是</v>
      </c>
      <c r="G248" s="481" t="str">
        <f t="shared" si="14"/>
        <v>项</v>
      </c>
    </row>
    <row r="249" ht="36" customHeight="1" spans="1:7">
      <c r="A249" s="505" t="s">
        <v>542</v>
      </c>
      <c r="B249" s="506" t="s">
        <v>543</v>
      </c>
      <c r="D249" s="507"/>
      <c r="E249" s="494"/>
      <c r="F249" s="495" t="str">
        <f t="shared" si="13"/>
        <v>否</v>
      </c>
      <c r="G249" s="481" t="str">
        <f t="shared" si="14"/>
        <v>项</v>
      </c>
    </row>
    <row r="250" ht="36" customHeight="1" spans="1:7">
      <c r="A250" s="490" t="s">
        <v>73</v>
      </c>
      <c r="B250" s="491" t="s">
        <v>74</v>
      </c>
      <c r="C250" s="493"/>
      <c r="D250" s="493"/>
      <c r="E250" s="494"/>
      <c r="F250" s="495" t="str">
        <f t="shared" si="13"/>
        <v>是</v>
      </c>
      <c r="G250" s="481" t="str">
        <f t="shared" si="14"/>
        <v>类</v>
      </c>
    </row>
    <row r="251" ht="36" customHeight="1" spans="1:7">
      <c r="A251" s="490" t="s">
        <v>544</v>
      </c>
      <c r="B251" s="491" t="s">
        <v>545</v>
      </c>
      <c r="C251" s="493">
        <v>0</v>
      </c>
      <c r="D251" s="493">
        <v>0</v>
      </c>
      <c r="E251" s="494" t="str">
        <f>IF(C251&gt;0,D251/C251-1,IF(C251&lt;0,-(D251/C251-1),""))</f>
        <v/>
      </c>
      <c r="F251" s="495" t="str">
        <f t="shared" si="13"/>
        <v>否</v>
      </c>
      <c r="G251" s="481" t="str">
        <f t="shared" si="14"/>
        <v>款</v>
      </c>
    </row>
    <row r="252" ht="36" customHeight="1" spans="1:7">
      <c r="A252" s="490" t="s">
        <v>546</v>
      </c>
      <c r="B252" s="491" t="s">
        <v>547</v>
      </c>
      <c r="C252" s="493">
        <v>0</v>
      </c>
      <c r="D252" s="493">
        <v>0</v>
      </c>
      <c r="E252" s="494" t="str">
        <f>IF(C252&gt;0,D252/C252-1,IF(C252&lt;0,-(D252/C252-1),""))</f>
        <v/>
      </c>
      <c r="F252" s="495" t="str">
        <f t="shared" si="13"/>
        <v>否</v>
      </c>
      <c r="G252" s="481" t="str">
        <f t="shared" si="14"/>
        <v>款</v>
      </c>
    </row>
    <row r="253" ht="36" customHeight="1" spans="1:7">
      <c r="A253" s="490" t="s">
        <v>75</v>
      </c>
      <c r="B253" s="491" t="s">
        <v>76</v>
      </c>
      <c r="C253" s="493">
        <v>669</v>
      </c>
      <c r="D253" s="493">
        <v>525</v>
      </c>
      <c r="E253" s="494"/>
      <c r="F253" s="495" t="str">
        <f t="shared" si="13"/>
        <v>是</v>
      </c>
      <c r="G253" s="481" t="str">
        <f t="shared" si="14"/>
        <v>类</v>
      </c>
    </row>
    <row r="254" ht="36" customHeight="1" spans="1:7">
      <c r="A254" s="491" t="s">
        <v>548</v>
      </c>
      <c r="B254" s="491" t="s">
        <v>549</v>
      </c>
      <c r="C254" s="493">
        <f t="shared" ref="C254:C258" si="16">C255</f>
        <v>0</v>
      </c>
      <c r="D254" s="493">
        <f t="shared" ref="D254:D258" si="17">D255</f>
        <v>0</v>
      </c>
      <c r="E254" s="494" t="str">
        <f t="shared" ref="E254:E260" si="18">IF(C254&gt;0,D254/C254-1,IF(C254&lt;0,-(D254/C254-1),""))</f>
        <v/>
      </c>
      <c r="F254" s="495" t="str">
        <f t="shared" si="13"/>
        <v>否</v>
      </c>
      <c r="G254" s="481" t="str">
        <f t="shared" si="14"/>
        <v>款</v>
      </c>
    </row>
    <row r="255" ht="36" customHeight="1" spans="1:7">
      <c r="A255" s="498" t="s">
        <v>550</v>
      </c>
      <c r="B255" s="498" t="s">
        <v>551</v>
      </c>
      <c r="C255" s="499">
        <v>0</v>
      </c>
      <c r="D255" s="499">
        <v>0</v>
      </c>
      <c r="E255" s="500" t="str">
        <f t="shared" si="18"/>
        <v/>
      </c>
      <c r="F255" s="495" t="str">
        <f t="shared" si="13"/>
        <v>否</v>
      </c>
      <c r="G255" s="481" t="str">
        <f t="shared" si="14"/>
        <v>项</v>
      </c>
    </row>
    <row r="256" ht="36" customHeight="1" spans="1:7">
      <c r="A256" s="491" t="s">
        <v>552</v>
      </c>
      <c r="B256" s="491" t="s">
        <v>553</v>
      </c>
      <c r="C256" s="493">
        <f t="shared" si="16"/>
        <v>0</v>
      </c>
      <c r="D256" s="493">
        <f t="shared" si="17"/>
        <v>0</v>
      </c>
      <c r="E256" s="494" t="str">
        <f t="shared" si="18"/>
        <v/>
      </c>
      <c r="F256" s="495" t="str">
        <f t="shared" si="13"/>
        <v>否</v>
      </c>
      <c r="G256" s="481" t="str">
        <f t="shared" si="14"/>
        <v>款</v>
      </c>
    </row>
    <row r="257" ht="36" customHeight="1" spans="1:7">
      <c r="A257" s="498" t="s">
        <v>554</v>
      </c>
      <c r="B257" s="498" t="s">
        <v>555</v>
      </c>
      <c r="C257" s="499">
        <v>0</v>
      </c>
      <c r="D257" s="499">
        <v>0</v>
      </c>
      <c r="E257" s="500" t="str">
        <f t="shared" si="18"/>
        <v/>
      </c>
      <c r="F257" s="495" t="str">
        <f t="shared" si="13"/>
        <v>否</v>
      </c>
      <c r="G257" s="481" t="str">
        <f t="shared" si="14"/>
        <v>项</v>
      </c>
    </row>
    <row r="258" ht="36" customHeight="1" spans="1:7">
      <c r="A258" s="491" t="s">
        <v>556</v>
      </c>
      <c r="B258" s="491" t="s">
        <v>557</v>
      </c>
      <c r="C258" s="493">
        <f t="shared" si="16"/>
        <v>0</v>
      </c>
      <c r="D258" s="493">
        <f t="shared" si="17"/>
        <v>0</v>
      </c>
      <c r="E258" s="494" t="str">
        <f t="shared" si="18"/>
        <v/>
      </c>
      <c r="F258" s="495" t="str">
        <f t="shared" si="13"/>
        <v>否</v>
      </c>
      <c r="G258" s="481" t="str">
        <f t="shared" si="14"/>
        <v>款</v>
      </c>
    </row>
    <row r="259" ht="36" customHeight="1" spans="1:7">
      <c r="A259" s="498" t="s">
        <v>558</v>
      </c>
      <c r="B259" s="498" t="s">
        <v>559</v>
      </c>
      <c r="C259" s="499">
        <v>0</v>
      </c>
      <c r="D259" s="499">
        <v>0</v>
      </c>
      <c r="E259" s="500" t="str">
        <f t="shared" si="18"/>
        <v/>
      </c>
      <c r="F259" s="495" t="str">
        <f t="shared" si="13"/>
        <v>否</v>
      </c>
      <c r="G259" s="481" t="str">
        <f t="shared" si="14"/>
        <v>项</v>
      </c>
    </row>
    <row r="260" ht="36" customHeight="1" spans="1:7">
      <c r="A260" s="490" t="s">
        <v>560</v>
      </c>
      <c r="B260" s="491" t="s">
        <v>561</v>
      </c>
      <c r="C260" s="493">
        <v>669</v>
      </c>
      <c r="D260" s="493">
        <v>525</v>
      </c>
      <c r="E260" s="494">
        <f t="shared" si="18"/>
        <v>-0.2152466367713</v>
      </c>
      <c r="F260" s="495" t="str">
        <f t="shared" ref="F260:F323" si="19">IF(LEN(A260)=3,"是",IF(B260&lt;&gt;"",IF(SUM(C260:D260)&lt;&gt;0,"是","否"),"是"))</f>
        <v>是</v>
      </c>
      <c r="G260" s="481" t="str">
        <f t="shared" ref="G260:G323" si="20">IF(LEN(A260)=3,"类",IF(LEN(A260)=5,"款","项"))</f>
        <v>款</v>
      </c>
    </row>
    <row r="261" ht="36" customHeight="1" spans="1:7">
      <c r="A261" s="497" t="s">
        <v>562</v>
      </c>
      <c r="B261" s="498" t="s">
        <v>563</v>
      </c>
      <c r="C261" s="501">
        <v>88</v>
      </c>
      <c r="D261" s="499">
        <v>152</v>
      </c>
      <c r="E261" s="500"/>
      <c r="F261" s="495" t="str">
        <f t="shared" si="19"/>
        <v>是</v>
      </c>
      <c r="G261" s="481" t="str">
        <f t="shared" si="20"/>
        <v>项</v>
      </c>
    </row>
    <row r="262" ht="36" customHeight="1" spans="1:7">
      <c r="A262" s="497" t="s">
        <v>564</v>
      </c>
      <c r="B262" s="498" t="s">
        <v>565</v>
      </c>
      <c r="C262" s="499">
        <v>0</v>
      </c>
      <c r="D262" s="499">
        <v>0</v>
      </c>
      <c r="E262" s="500" t="str">
        <f>IF(C262&gt;0,D262/C262-1,IF(C262&lt;0,-(D262/C262-1),""))</f>
        <v/>
      </c>
      <c r="F262" s="495" t="str">
        <f t="shared" si="19"/>
        <v>否</v>
      </c>
      <c r="G262" s="481" t="str">
        <f t="shared" si="20"/>
        <v>项</v>
      </c>
    </row>
    <row r="263" ht="36" customHeight="1" spans="1:7">
      <c r="A263" s="497" t="s">
        <v>566</v>
      </c>
      <c r="B263" s="498" t="s">
        <v>567</v>
      </c>
      <c r="C263" s="499"/>
      <c r="D263" s="499">
        <v>33</v>
      </c>
      <c r="E263" s="500"/>
      <c r="F263" s="495" t="str">
        <f t="shared" si="19"/>
        <v>是</v>
      </c>
      <c r="G263" s="481" t="str">
        <f t="shared" si="20"/>
        <v>项</v>
      </c>
    </row>
    <row r="264" ht="36" customHeight="1" spans="1:7">
      <c r="A264" s="497" t="s">
        <v>568</v>
      </c>
      <c r="B264" s="498" t="s">
        <v>569</v>
      </c>
      <c r="C264" s="499">
        <v>0</v>
      </c>
      <c r="D264" s="499">
        <v>0</v>
      </c>
      <c r="E264" s="500" t="str">
        <f>IF(C264&gt;0,D264/C264-1,IF(C264&lt;0,-(D264/C264-1),""))</f>
        <v/>
      </c>
      <c r="F264" s="495" t="str">
        <f t="shared" si="19"/>
        <v>否</v>
      </c>
      <c r="G264" s="481" t="str">
        <f t="shared" si="20"/>
        <v>项</v>
      </c>
    </row>
    <row r="265" ht="36" customHeight="1" spans="1:7">
      <c r="A265" s="497" t="s">
        <v>570</v>
      </c>
      <c r="B265" s="498" t="s">
        <v>571</v>
      </c>
      <c r="C265" s="499">
        <v>0</v>
      </c>
      <c r="D265" s="499">
        <v>0</v>
      </c>
      <c r="E265" s="500" t="str">
        <f>IF(C265&gt;0,D265/C265-1,IF(C265&lt;0,-(D265/C265-1),""))</f>
        <v/>
      </c>
      <c r="F265" s="495" t="str">
        <f t="shared" si="19"/>
        <v>否</v>
      </c>
      <c r="G265" s="481" t="str">
        <f t="shared" si="20"/>
        <v>项</v>
      </c>
    </row>
    <row r="266" ht="36" customHeight="1" spans="1:7">
      <c r="A266" s="497" t="s">
        <v>572</v>
      </c>
      <c r="B266" s="498" t="s">
        <v>573</v>
      </c>
      <c r="C266" s="499">
        <v>0</v>
      </c>
      <c r="D266" s="499">
        <v>0</v>
      </c>
      <c r="E266" s="500" t="str">
        <f>IF(C266&gt;0,D266/C266-1,IF(C266&lt;0,-(D266/C266-1),""))</f>
        <v/>
      </c>
      <c r="F266" s="495" t="str">
        <f t="shared" si="19"/>
        <v>否</v>
      </c>
      <c r="G266" s="481" t="str">
        <f t="shared" si="20"/>
        <v>项</v>
      </c>
    </row>
    <row r="267" ht="36" customHeight="1" spans="1:7">
      <c r="A267" s="497" t="s">
        <v>574</v>
      </c>
      <c r="B267" s="498" t="s">
        <v>575</v>
      </c>
      <c r="C267" s="499">
        <v>581</v>
      </c>
      <c r="D267" s="499">
        <v>340</v>
      </c>
      <c r="E267" s="500">
        <f>IF(C267&gt;0,D267/C267-1,IF(C267&lt;0,-(D267/C267-1),""))</f>
        <v>-0.414802065404475</v>
      </c>
      <c r="F267" s="495" t="str">
        <f t="shared" si="19"/>
        <v>是</v>
      </c>
      <c r="G267" s="481" t="str">
        <f t="shared" si="20"/>
        <v>项</v>
      </c>
    </row>
    <row r="268" ht="36" customHeight="1" spans="1:7">
      <c r="A268" s="497" t="s">
        <v>576</v>
      </c>
      <c r="B268" s="498" t="s">
        <v>577</v>
      </c>
      <c r="C268" s="499">
        <v>0</v>
      </c>
      <c r="D268" s="499">
        <v>0</v>
      </c>
      <c r="E268" s="500" t="str">
        <f>IF(C268&gt;0,D268/C268-1,IF(C268&lt;0,-(D268/C268-1),""))</f>
        <v/>
      </c>
      <c r="F268" s="495" t="str">
        <f t="shared" si="19"/>
        <v>否</v>
      </c>
      <c r="G268" s="481" t="str">
        <f t="shared" si="20"/>
        <v>项</v>
      </c>
    </row>
    <row r="269" ht="36" customHeight="1" spans="1:7">
      <c r="A269" s="497" t="s">
        <v>578</v>
      </c>
      <c r="B269" s="498" t="s">
        <v>579</v>
      </c>
      <c r="C269" s="499"/>
      <c r="D269" s="499"/>
      <c r="E269" s="500"/>
      <c r="F269" s="495" t="str">
        <f t="shared" si="19"/>
        <v>否</v>
      </c>
      <c r="G269" s="481" t="str">
        <f t="shared" si="20"/>
        <v>项</v>
      </c>
    </row>
    <row r="270" ht="36" customHeight="1" spans="1:7">
      <c r="A270" s="490" t="s">
        <v>580</v>
      </c>
      <c r="B270" s="491" t="s">
        <v>581</v>
      </c>
      <c r="C270" s="493"/>
      <c r="D270" s="493"/>
      <c r="E270" s="494"/>
      <c r="F270" s="495" t="str">
        <f t="shared" si="19"/>
        <v>否</v>
      </c>
      <c r="G270" s="481" t="str">
        <f t="shared" si="20"/>
        <v>款</v>
      </c>
    </row>
    <row r="271" ht="36" customHeight="1" spans="1:7">
      <c r="A271" s="498" t="s">
        <v>582</v>
      </c>
      <c r="B271" s="498" t="s">
        <v>583</v>
      </c>
      <c r="C271" s="499"/>
      <c r="D271" s="499"/>
      <c r="E271" s="500"/>
      <c r="F271" s="495" t="str">
        <f t="shared" si="19"/>
        <v>否</v>
      </c>
      <c r="G271" s="481" t="str">
        <f t="shared" si="20"/>
        <v>项</v>
      </c>
    </row>
    <row r="272" ht="36" customHeight="1" spans="1:7">
      <c r="A272" s="505" t="s">
        <v>584</v>
      </c>
      <c r="B272" s="506" t="s">
        <v>543</v>
      </c>
      <c r="C272" s="507"/>
      <c r="D272" s="507"/>
      <c r="E272" s="494"/>
      <c r="F272" s="495" t="str">
        <f t="shared" si="19"/>
        <v>否</v>
      </c>
      <c r="G272" s="481" t="str">
        <f t="shared" si="20"/>
        <v>项</v>
      </c>
    </row>
    <row r="273" ht="36" customHeight="1" spans="1:7">
      <c r="A273" s="490" t="s">
        <v>77</v>
      </c>
      <c r="B273" s="491" t="s">
        <v>78</v>
      </c>
      <c r="C273" s="493">
        <v>20045</v>
      </c>
      <c r="D273" s="493">
        <v>19195</v>
      </c>
      <c r="E273" s="494"/>
      <c r="F273" s="495" t="str">
        <f t="shared" si="19"/>
        <v>是</v>
      </c>
      <c r="G273" s="481" t="str">
        <f t="shared" si="20"/>
        <v>类</v>
      </c>
    </row>
    <row r="274" ht="36" customHeight="1" spans="1:7">
      <c r="A274" s="490" t="s">
        <v>585</v>
      </c>
      <c r="B274" s="491" t="s">
        <v>586</v>
      </c>
      <c r="C274" s="493"/>
      <c r="D274" s="493"/>
      <c r="E274" s="494"/>
      <c r="F274" s="495" t="str">
        <f t="shared" si="19"/>
        <v>否</v>
      </c>
      <c r="G274" s="481" t="str">
        <f t="shared" si="20"/>
        <v>款</v>
      </c>
    </row>
    <row r="275" ht="36" customHeight="1" spans="1:7">
      <c r="A275" s="497" t="s">
        <v>587</v>
      </c>
      <c r="B275" s="498" t="s">
        <v>588</v>
      </c>
      <c r="C275" s="499"/>
      <c r="D275" s="499"/>
      <c r="E275" s="500"/>
      <c r="F275" s="495" t="str">
        <f t="shared" si="19"/>
        <v>否</v>
      </c>
      <c r="G275" s="481" t="str">
        <f t="shared" si="20"/>
        <v>项</v>
      </c>
    </row>
    <row r="276" ht="36" customHeight="1" spans="1:7">
      <c r="A276" s="497" t="s">
        <v>589</v>
      </c>
      <c r="B276" s="498" t="s">
        <v>590</v>
      </c>
      <c r="C276" s="499"/>
      <c r="D276" s="499"/>
      <c r="E276" s="500"/>
      <c r="F276" s="495" t="str">
        <f t="shared" si="19"/>
        <v>否</v>
      </c>
      <c r="G276" s="481" t="str">
        <f t="shared" si="20"/>
        <v>项</v>
      </c>
    </row>
    <row r="277" ht="36" customHeight="1" spans="1:7">
      <c r="A277" s="490" t="s">
        <v>591</v>
      </c>
      <c r="B277" s="491" t="s">
        <v>592</v>
      </c>
      <c r="C277" s="496">
        <v>17946</v>
      </c>
      <c r="D277" s="493">
        <f>SUM(D278:D287)</f>
        <v>17279</v>
      </c>
      <c r="E277" s="494"/>
      <c r="F277" s="495" t="str">
        <f t="shared" si="19"/>
        <v>是</v>
      </c>
      <c r="G277" s="481" t="str">
        <f t="shared" si="20"/>
        <v>款</v>
      </c>
    </row>
    <row r="278" ht="36" customHeight="1" spans="1:7">
      <c r="A278" s="497" t="s">
        <v>593</v>
      </c>
      <c r="B278" s="498" t="s">
        <v>162</v>
      </c>
      <c r="C278" s="496">
        <v>13909</v>
      </c>
      <c r="D278" s="499">
        <v>13786</v>
      </c>
      <c r="E278" s="500"/>
      <c r="F278" s="495" t="str">
        <f t="shared" si="19"/>
        <v>是</v>
      </c>
      <c r="G278" s="481" t="str">
        <f t="shared" si="20"/>
        <v>项</v>
      </c>
    </row>
    <row r="279" ht="36" customHeight="1" spans="1:7">
      <c r="A279" s="497" t="s">
        <v>594</v>
      </c>
      <c r="B279" s="498" t="s">
        <v>164</v>
      </c>
      <c r="C279" s="496">
        <v>723</v>
      </c>
      <c r="D279" s="499">
        <v>929</v>
      </c>
      <c r="E279" s="500"/>
      <c r="F279" s="495" t="str">
        <f t="shared" si="19"/>
        <v>是</v>
      </c>
      <c r="G279" s="481" t="str">
        <f t="shared" si="20"/>
        <v>项</v>
      </c>
    </row>
    <row r="280" ht="36" customHeight="1" spans="1:7">
      <c r="A280" s="497" t="s">
        <v>595</v>
      </c>
      <c r="B280" s="498" t="s">
        <v>166</v>
      </c>
      <c r="C280" s="501">
        <v>0</v>
      </c>
      <c r="D280" s="499">
        <v>0</v>
      </c>
      <c r="E280" s="500" t="str">
        <f>IF(C280&gt;0,D280/C280-1,IF(C280&lt;0,-(D280/C280-1),""))</f>
        <v/>
      </c>
      <c r="F280" s="495" t="str">
        <f t="shared" si="19"/>
        <v>否</v>
      </c>
      <c r="G280" s="481" t="str">
        <f t="shared" si="20"/>
        <v>项</v>
      </c>
    </row>
    <row r="281" ht="36" customHeight="1" spans="1:7">
      <c r="A281" s="497" t="s">
        <v>596</v>
      </c>
      <c r="B281" s="498" t="s">
        <v>264</v>
      </c>
      <c r="C281" s="496">
        <v>1115</v>
      </c>
      <c r="D281" s="499">
        <v>636</v>
      </c>
      <c r="E281" s="500"/>
      <c r="F281" s="495" t="str">
        <f t="shared" si="19"/>
        <v>是</v>
      </c>
      <c r="G281" s="481" t="str">
        <f t="shared" si="20"/>
        <v>项</v>
      </c>
    </row>
    <row r="282" ht="36" customHeight="1" spans="1:7">
      <c r="A282" s="497" t="s">
        <v>597</v>
      </c>
      <c r="B282" s="498" t="s">
        <v>598</v>
      </c>
      <c r="C282" s="496">
        <v>1642</v>
      </c>
      <c r="D282" s="499">
        <v>1805</v>
      </c>
      <c r="E282" s="500"/>
      <c r="F282" s="495" t="str">
        <f t="shared" si="19"/>
        <v>是</v>
      </c>
      <c r="G282" s="481" t="str">
        <f t="shared" si="20"/>
        <v>项</v>
      </c>
    </row>
    <row r="283" ht="36" customHeight="1" spans="1:7">
      <c r="A283" s="497" t="s">
        <v>599</v>
      </c>
      <c r="B283" s="498" t="s">
        <v>600</v>
      </c>
      <c r="C283" s="501"/>
      <c r="D283" s="499">
        <v>0</v>
      </c>
      <c r="E283" s="500"/>
      <c r="F283" s="495" t="str">
        <f t="shared" si="19"/>
        <v>否</v>
      </c>
      <c r="G283" s="481" t="str">
        <f t="shared" si="20"/>
        <v>项</v>
      </c>
    </row>
    <row r="284" ht="36" customHeight="1" spans="1:7">
      <c r="A284" s="497" t="s">
        <v>601</v>
      </c>
      <c r="B284" s="498" t="s">
        <v>602</v>
      </c>
      <c r="C284" s="501">
        <v>0</v>
      </c>
      <c r="D284" s="499">
        <v>0</v>
      </c>
      <c r="E284" s="500"/>
      <c r="F284" s="495" t="str">
        <f t="shared" si="19"/>
        <v>否</v>
      </c>
      <c r="G284" s="481" t="str">
        <f t="shared" si="20"/>
        <v>项</v>
      </c>
    </row>
    <row r="285" ht="36" customHeight="1" spans="1:7">
      <c r="A285" s="497" t="s">
        <v>603</v>
      </c>
      <c r="B285" s="498" t="s">
        <v>604</v>
      </c>
      <c r="C285" s="501">
        <v>0</v>
      </c>
      <c r="D285" s="499">
        <v>0</v>
      </c>
      <c r="E285" s="500"/>
      <c r="F285" s="495" t="str">
        <f t="shared" si="19"/>
        <v>否</v>
      </c>
      <c r="G285" s="481" t="str">
        <f t="shared" si="20"/>
        <v>项</v>
      </c>
    </row>
    <row r="286" ht="36" customHeight="1" spans="1:7">
      <c r="A286" s="497" t="s">
        <v>605</v>
      </c>
      <c r="B286" s="498" t="s">
        <v>180</v>
      </c>
      <c r="C286" s="501">
        <v>0</v>
      </c>
      <c r="D286" s="499">
        <v>0</v>
      </c>
      <c r="E286" s="500"/>
      <c r="F286" s="495" t="str">
        <f t="shared" si="19"/>
        <v>否</v>
      </c>
      <c r="G286" s="481" t="str">
        <f t="shared" si="20"/>
        <v>项</v>
      </c>
    </row>
    <row r="287" ht="36" customHeight="1" spans="1:7">
      <c r="A287" s="497" t="s">
        <v>606</v>
      </c>
      <c r="B287" s="498" t="s">
        <v>607</v>
      </c>
      <c r="C287" s="501">
        <v>557</v>
      </c>
      <c r="D287" s="499">
        <v>123</v>
      </c>
      <c r="E287" s="500"/>
      <c r="F287" s="495" t="str">
        <f t="shared" si="19"/>
        <v>是</v>
      </c>
      <c r="G287" s="481" t="str">
        <f t="shared" si="20"/>
        <v>项</v>
      </c>
    </row>
    <row r="288" ht="36" customHeight="1" spans="1:7">
      <c r="A288" s="490" t="s">
        <v>608</v>
      </c>
      <c r="B288" s="491" t="s">
        <v>609</v>
      </c>
      <c r="C288" s="493"/>
      <c r="D288" s="493"/>
      <c r="E288" s="494"/>
      <c r="F288" s="495" t="str">
        <f t="shared" si="19"/>
        <v>否</v>
      </c>
      <c r="G288" s="481" t="str">
        <f t="shared" si="20"/>
        <v>款</v>
      </c>
    </row>
    <row r="289" ht="36" customHeight="1" spans="1:7">
      <c r="A289" s="497" t="s">
        <v>610</v>
      </c>
      <c r="B289" s="498" t="s">
        <v>162</v>
      </c>
      <c r="C289" s="499"/>
      <c r="D289" s="499"/>
      <c r="E289" s="500"/>
      <c r="F289" s="495" t="str">
        <f t="shared" si="19"/>
        <v>否</v>
      </c>
      <c r="G289" s="481" t="str">
        <f t="shared" si="20"/>
        <v>项</v>
      </c>
    </row>
    <row r="290" ht="36" customHeight="1" spans="1:7">
      <c r="A290" s="497" t="s">
        <v>611</v>
      </c>
      <c r="B290" s="498" t="s">
        <v>164</v>
      </c>
      <c r="C290" s="499">
        <v>0</v>
      </c>
      <c r="D290" s="499">
        <v>0</v>
      </c>
      <c r="E290" s="500" t="str">
        <f>IF(C290&gt;0,D290/C290-1,IF(C290&lt;0,-(D290/C290-1),""))</f>
        <v/>
      </c>
      <c r="F290" s="495" t="str">
        <f t="shared" si="19"/>
        <v>否</v>
      </c>
      <c r="G290" s="481" t="str">
        <f t="shared" si="20"/>
        <v>项</v>
      </c>
    </row>
    <row r="291" ht="36" customHeight="1" spans="1:7">
      <c r="A291" s="497" t="s">
        <v>612</v>
      </c>
      <c r="B291" s="498" t="s">
        <v>166</v>
      </c>
      <c r="C291" s="499">
        <v>0</v>
      </c>
      <c r="D291" s="499">
        <v>0</v>
      </c>
      <c r="E291" s="500" t="str">
        <f>IF(C291&gt;0,D291/C291-1,IF(C291&lt;0,-(D291/C291-1),""))</f>
        <v/>
      </c>
      <c r="F291" s="495" t="str">
        <f t="shared" si="19"/>
        <v>否</v>
      </c>
      <c r="G291" s="481" t="str">
        <f t="shared" si="20"/>
        <v>项</v>
      </c>
    </row>
    <row r="292" ht="36" customHeight="1" spans="1:7">
      <c r="A292" s="497" t="s">
        <v>613</v>
      </c>
      <c r="B292" s="498" t="s">
        <v>614</v>
      </c>
      <c r="C292" s="499"/>
      <c r="D292" s="499"/>
      <c r="E292" s="500"/>
      <c r="F292" s="495" t="str">
        <f t="shared" si="19"/>
        <v>否</v>
      </c>
      <c r="G292" s="481" t="str">
        <f t="shared" si="20"/>
        <v>项</v>
      </c>
    </row>
    <row r="293" ht="36" customHeight="1" spans="1:7">
      <c r="A293" s="497" t="s">
        <v>615</v>
      </c>
      <c r="B293" s="498" t="s">
        <v>180</v>
      </c>
      <c r="C293" s="499"/>
      <c r="D293" s="499"/>
      <c r="E293" s="500"/>
      <c r="F293" s="495" t="str">
        <f t="shared" si="19"/>
        <v>否</v>
      </c>
      <c r="G293" s="481" t="str">
        <f t="shared" si="20"/>
        <v>项</v>
      </c>
    </row>
    <row r="294" ht="36" customHeight="1" spans="1:7">
      <c r="A294" s="497" t="s">
        <v>616</v>
      </c>
      <c r="B294" s="498" t="s">
        <v>617</v>
      </c>
      <c r="C294" s="499"/>
      <c r="D294" s="499"/>
      <c r="E294" s="500"/>
      <c r="F294" s="495" t="str">
        <f t="shared" si="19"/>
        <v>否</v>
      </c>
      <c r="G294" s="481" t="str">
        <f t="shared" si="20"/>
        <v>项</v>
      </c>
    </row>
    <row r="295" ht="36" customHeight="1" spans="1:7">
      <c r="A295" s="490" t="s">
        <v>618</v>
      </c>
      <c r="B295" s="491" t="s">
        <v>619</v>
      </c>
      <c r="C295" s="501">
        <v>34</v>
      </c>
      <c r="D295" s="493">
        <v>30</v>
      </c>
      <c r="E295" s="494"/>
      <c r="F295" s="495" t="str">
        <f t="shared" si="19"/>
        <v>是</v>
      </c>
      <c r="G295" s="481" t="str">
        <f t="shared" si="20"/>
        <v>款</v>
      </c>
    </row>
    <row r="296" ht="36" customHeight="1" spans="1:7">
      <c r="A296" s="497" t="s">
        <v>620</v>
      </c>
      <c r="B296" s="498" t="s">
        <v>162</v>
      </c>
      <c r="C296" s="501">
        <v>32</v>
      </c>
      <c r="D296" s="499">
        <v>20</v>
      </c>
      <c r="E296" s="500"/>
      <c r="F296" s="495" t="str">
        <f t="shared" si="19"/>
        <v>是</v>
      </c>
      <c r="G296" s="481" t="str">
        <f t="shared" si="20"/>
        <v>项</v>
      </c>
    </row>
    <row r="297" ht="36" customHeight="1" spans="1:7">
      <c r="A297" s="497" t="s">
        <v>621</v>
      </c>
      <c r="B297" s="498" t="s">
        <v>164</v>
      </c>
      <c r="C297" s="501">
        <v>0</v>
      </c>
      <c r="D297" s="499">
        <v>10</v>
      </c>
      <c r="E297" s="500"/>
      <c r="F297" s="495" t="str">
        <f t="shared" si="19"/>
        <v>是</v>
      </c>
      <c r="G297" s="481" t="str">
        <f t="shared" si="20"/>
        <v>项</v>
      </c>
    </row>
    <row r="298" ht="36" customHeight="1" spans="1:7">
      <c r="A298" s="497" t="s">
        <v>622</v>
      </c>
      <c r="B298" s="498" t="s">
        <v>166</v>
      </c>
      <c r="C298" s="501">
        <v>0</v>
      </c>
      <c r="D298" s="499"/>
      <c r="E298" s="500"/>
      <c r="F298" s="495" t="str">
        <f t="shared" si="19"/>
        <v>否</v>
      </c>
      <c r="G298" s="481" t="str">
        <f t="shared" si="20"/>
        <v>项</v>
      </c>
    </row>
    <row r="299" ht="36" customHeight="1" spans="1:7">
      <c r="A299" s="497" t="s">
        <v>623</v>
      </c>
      <c r="B299" s="498" t="s">
        <v>624</v>
      </c>
      <c r="C299" s="501">
        <v>0</v>
      </c>
      <c r="D299" s="499"/>
      <c r="E299" s="500"/>
      <c r="F299" s="495" t="str">
        <f t="shared" si="19"/>
        <v>否</v>
      </c>
      <c r="G299" s="481" t="str">
        <f t="shared" si="20"/>
        <v>项</v>
      </c>
    </row>
    <row r="300" ht="36" customHeight="1" spans="1:7">
      <c r="A300" s="497" t="s">
        <v>625</v>
      </c>
      <c r="B300" s="498" t="s">
        <v>626</v>
      </c>
      <c r="C300" s="501">
        <v>0</v>
      </c>
      <c r="D300" s="499"/>
      <c r="E300" s="500"/>
      <c r="F300" s="495" t="str">
        <f t="shared" si="19"/>
        <v>否</v>
      </c>
      <c r="G300" s="481" t="str">
        <f t="shared" si="20"/>
        <v>项</v>
      </c>
    </row>
    <row r="301" ht="36" customHeight="1" spans="1:7">
      <c r="A301" s="497" t="s">
        <v>627</v>
      </c>
      <c r="B301" s="498" t="s">
        <v>180</v>
      </c>
      <c r="C301" s="501">
        <v>0</v>
      </c>
      <c r="D301" s="499"/>
      <c r="E301" s="500"/>
      <c r="F301" s="495" t="str">
        <f t="shared" si="19"/>
        <v>否</v>
      </c>
      <c r="G301" s="481" t="str">
        <f t="shared" si="20"/>
        <v>项</v>
      </c>
    </row>
    <row r="302" ht="36" customHeight="1" spans="1:7">
      <c r="A302" s="497" t="s">
        <v>628</v>
      </c>
      <c r="B302" s="498" t="s">
        <v>629</v>
      </c>
      <c r="C302" s="496">
        <v>2</v>
      </c>
      <c r="D302" s="499"/>
      <c r="E302" s="500"/>
      <c r="F302" s="495" t="str">
        <f t="shared" si="19"/>
        <v>是</v>
      </c>
      <c r="G302" s="481" t="str">
        <f t="shared" si="20"/>
        <v>项</v>
      </c>
    </row>
    <row r="303" ht="36" customHeight="1" spans="1:7">
      <c r="A303" s="490" t="s">
        <v>630</v>
      </c>
      <c r="B303" s="491" t="s">
        <v>631</v>
      </c>
      <c r="C303" s="496">
        <v>429</v>
      </c>
      <c r="D303" s="493">
        <v>220</v>
      </c>
      <c r="E303" s="494"/>
      <c r="F303" s="495" t="str">
        <f t="shared" si="19"/>
        <v>是</v>
      </c>
      <c r="G303" s="481" t="str">
        <f t="shared" si="20"/>
        <v>款</v>
      </c>
    </row>
    <row r="304" ht="36" customHeight="1" spans="1:7">
      <c r="A304" s="497" t="s">
        <v>632</v>
      </c>
      <c r="B304" s="498" t="s">
        <v>162</v>
      </c>
      <c r="C304" s="496">
        <v>289</v>
      </c>
      <c r="D304" s="499">
        <v>186</v>
      </c>
      <c r="E304" s="500"/>
      <c r="F304" s="495" t="str">
        <f t="shared" si="19"/>
        <v>是</v>
      </c>
      <c r="G304" s="481" t="str">
        <f t="shared" si="20"/>
        <v>项</v>
      </c>
    </row>
    <row r="305" ht="36" customHeight="1" spans="1:7">
      <c r="A305" s="497" t="s">
        <v>633</v>
      </c>
      <c r="B305" s="498" t="s">
        <v>164</v>
      </c>
      <c r="C305" s="496">
        <v>52</v>
      </c>
      <c r="D305" s="499"/>
      <c r="E305" s="500"/>
      <c r="F305" s="495" t="str">
        <f t="shared" si="19"/>
        <v>是</v>
      </c>
      <c r="G305" s="481" t="str">
        <f t="shared" si="20"/>
        <v>项</v>
      </c>
    </row>
    <row r="306" ht="36" customHeight="1" spans="1:7">
      <c r="A306" s="497" t="s">
        <v>634</v>
      </c>
      <c r="B306" s="498" t="s">
        <v>166</v>
      </c>
      <c r="C306" s="501">
        <v>0</v>
      </c>
      <c r="D306" s="499">
        <v>0</v>
      </c>
      <c r="E306" s="500" t="str">
        <f>IF(C306&gt;0,D306/C306-1,IF(C306&lt;0,-(D306/C306-1),""))</f>
        <v/>
      </c>
      <c r="F306" s="495" t="str">
        <f t="shared" si="19"/>
        <v>否</v>
      </c>
      <c r="G306" s="481" t="str">
        <f t="shared" si="20"/>
        <v>项</v>
      </c>
    </row>
    <row r="307" ht="36" customHeight="1" spans="1:7">
      <c r="A307" s="497" t="s">
        <v>635</v>
      </c>
      <c r="B307" s="498" t="s">
        <v>636</v>
      </c>
      <c r="C307" s="501">
        <v>0</v>
      </c>
      <c r="D307" s="499"/>
      <c r="E307" s="500"/>
      <c r="F307" s="495" t="str">
        <f t="shared" si="19"/>
        <v>否</v>
      </c>
      <c r="G307" s="481" t="str">
        <f t="shared" si="20"/>
        <v>项</v>
      </c>
    </row>
    <row r="308" ht="36" customHeight="1" spans="1:7">
      <c r="A308" s="497" t="s">
        <v>637</v>
      </c>
      <c r="B308" s="498" t="s">
        <v>638</v>
      </c>
      <c r="C308" s="501">
        <v>79</v>
      </c>
      <c r="D308" s="499">
        <v>34</v>
      </c>
      <c r="E308" s="500"/>
      <c r="F308" s="495" t="str">
        <f t="shared" si="19"/>
        <v>是</v>
      </c>
      <c r="G308" s="481" t="str">
        <f t="shared" si="20"/>
        <v>项</v>
      </c>
    </row>
    <row r="309" ht="36" customHeight="1" spans="1:7">
      <c r="A309" s="497" t="s">
        <v>639</v>
      </c>
      <c r="B309" s="498" t="s">
        <v>640</v>
      </c>
      <c r="C309" s="499"/>
      <c r="D309" s="499"/>
      <c r="E309" s="500"/>
      <c r="F309" s="495" t="str">
        <f t="shared" si="19"/>
        <v>否</v>
      </c>
      <c r="G309" s="481" t="str">
        <f t="shared" si="20"/>
        <v>项</v>
      </c>
    </row>
    <row r="310" ht="36" customHeight="1" spans="1:7">
      <c r="A310" s="497" t="s">
        <v>641</v>
      </c>
      <c r="B310" s="498" t="s">
        <v>180</v>
      </c>
      <c r="C310" s="499"/>
      <c r="D310" s="499"/>
      <c r="E310" s="500"/>
      <c r="F310" s="495" t="str">
        <f t="shared" si="19"/>
        <v>否</v>
      </c>
      <c r="G310" s="481" t="str">
        <f t="shared" si="20"/>
        <v>项</v>
      </c>
    </row>
    <row r="311" ht="36" customHeight="1" spans="1:7">
      <c r="A311" s="497" t="s">
        <v>642</v>
      </c>
      <c r="B311" s="498" t="s">
        <v>643</v>
      </c>
      <c r="C311" s="496">
        <v>9</v>
      </c>
      <c r="D311" s="499"/>
      <c r="E311" s="500"/>
      <c r="F311" s="495" t="str">
        <f t="shared" si="19"/>
        <v>是</v>
      </c>
      <c r="G311" s="481" t="str">
        <f t="shared" si="20"/>
        <v>项</v>
      </c>
    </row>
    <row r="312" ht="36" customHeight="1" spans="1:7">
      <c r="A312" s="490" t="s">
        <v>644</v>
      </c>
      <c r="B312" s="491" t="s">
        <v>645</v>
      </c>
      <c r="C312" s="496">
        <v>1636</v>
      </c>
      <c r="D312" s="493">
        <v>1659</v>
      </c>
      <c r="E312" s="494"/>
      <c r="F312" s="495" t="str">
        <f t="shared" si="19"/>
        <v>是</v>
      </c>
      <c r="G312" s="481" t="str">
        <f t="shared" si="20"/>
        <v>款</v>
      </c>
    </row>
    <row r="313" ht="36" customHeight="1" spans="1:7">
      <c r="A313" s="497" t="s">
        <v>646</v>
      </c>
      <c r="B313" s="498" t="s">
        <v>162</v>
      </c>
      <c r="C313" s="496">
        <v>1329</v>
      </c>
      <c r="D313" s="499">
        <v>1394</v>
      </c>
      <c r="E313" s="500"/>
      <c r="F313" s="495" t="str">
        <f t="shared" si="19"/>
        <v>是</v>
      </c>
      <c r="G313" s="481" t="str">
        <f t="shared" si="20"/>
        <v>项</v>
      </c>
    </row>
    <row r="314" ht="36" customHeight="1" spans="1:7">
      <c r="A314" s="497" t="s">
        <v>647</v>
      </c>
      <c r="B314" s="498" t="s">
        <v>164</v>
      </c>
      <c r="C314" s="501"/>
      <c r="D314" s="499">
        <v>12</v>
      </c>
      <c r="E314" s="500" t="str">
        <f>IF(C314&gt;0,D314/C314-1,IF(C314&lt;0,-(D314/C314-1),""))</f>
        <v/>
      </c>
      <c r="F314" s="495" t="str">
        <f t="shared" si="19"/>
        <v>是</v>
      </c>
      <c r="G314" s="481" t="str">
        <f t="shared" si="20"/>
        <v>项</v>
      </c>
    </row>
    <row r="315" ht="36" customHeight="1" spans="1:7">
      <c r="A315" s="497" t="s">
        <v>648</v>
      </c>
      <c r="B315" s="498" t="s">
        <v>166</v>
      </c>
      <c r="C315" s="501">
        <v>0</v>
      </c>
      <c r="D315" s="499">
        <v>0</v>
      </c>
      <c r="E315" s="500" t="str">
        <f>IF(C315&gt;0,D315/C315-1,IF(C315&lt;0,-(D315/C315-1),""))</f>
        <v/>
      </c>
      <c r="F315" s="495" t="str">
        <f t="shared" si="19"/>
        <v>否</v>
      </c>
      <c r="G315" s="481" t="str">
        <f t="shared" si="20"/>
        <v>项</v>
      </c>
    </row>
    <row r="316" ht="36" customHeight="1" spans="1:7">
      <c r="A316" s="497" t="s">
        <v>649</v>
      </c>
      <c r="B316" s="498" t="s">
        <v>650</v>
      </c>
      <c r="C316" s="496">
        <v>110</v>
      </c>
      <c r="D316" s="499">
        <v>71</v>
      </c>
      <c r="E316" s="500"/>
      <c r="F316" s="495" t="str">
        <f t="shared" si="19"/>
        <v>是</v>
      </c>
      <c r="G316" s="481" t="str">
        <f t="shared" si="20"/>
        <v>项</v>
      </c>
    </row>
    <row r="317" ht="36" customHeight="1" spans="1:7">
      <c r="A317" s="497" t="s">
        <v>651</v>
      </c>
      <c r="B317" s="498" t="s">
        <v>652</v>
      </c>
      <c r="C317" s="496">
        <v>29</v>
      </c>
      <c r="D317" s="499">
        <v>21</v>
      </c>
      <c r="E317" s="500"/>
      <c r="F317" s="495" t="str">
        <f t="shared" si="19"/>
        <v>是</v>
      </c>
      <c r="G317" s="481" t="str">
        <f t="shared" si="20"/>
        <v>项</v>
      </c>
    </row>
    <row r="318" ht="36" customHeight="1" spans="1:7">
      <c r="A318" s="497" t="s">
        <v>653</v>
      </c>
      <c r="B318" s="498" t="s">
        <v>654</v>
      </c>
      <c r="C318" s="501">
        <v>0</v>
      </c>
      <c r="D318" s="499"/>
      <c r="E318" s="500"/>
      <c r="F318" s="495" t="str">
        <f t="shared" si="19"/>
        <v>否</v>
      </c>
      <c r="G318" s="481" t="str">
        <f t="shared" si="20"/>
        <v>项</v>
      </c>
    </row>
    <row r="319" ht="36" customHeight="1" spans="1:7">
      <c r="A319" s="497" t="s">
        <v>655</v>
      </c>
      <c r="B319" s="498" t="s">
        <v>656</v>
      </c>
      <c r="C319" s="501">
        <v>78</v>
      </c>
      <c r="D319" s="499">
        <v>62</v>
      </c>
      <c r="E319" s="500"/>
      <c r="F319" s="495" t="str">
        <f t="shared" si="19"/>
        <v>是</v>
      </c>
      <c r="G319" s="481" t="str">
        <f t="shared" si="20"/>
        <v>项</v>
      </c>
    </row>
    <row r="320" ht="36" customHeight="1" spans="1:7">
      <c r="A320" s="497" t="s">
        <v>657</v>
      </c>
      <c r="B320" s="498" t="s">
        <v>658</v>
      </c>
      <c r="C320" s="501">
        <v>0</v>
      </c>
      <c r="D320" s="499"/>
      <c r="E320" s="500"/>
      <c r="F320" s="495" t="str">
        <f t="shared" si="19"/>
        <v>否</v>
      </c>
      <c r="G320" s="481" t="str">
        <f t="shared" si="20"/>
        <v>项</v>
      </c>
    </row>
    <row r="321" ht="36" customHeight="1" spans="1:7">
      <c r="A321" s="497" t="s">
        <v>659</v>
      </c>
      <c r="B321" s="498" t="s">
        <v>660</v>
      </c>
      <c r="C321" s="501">
        <v>0</v>
      </c>
      <c r="D321" s="499">
        <v>0</v>
      </c>
      <c r="E321" s="500" t="str">
        <f>IF(C321&gt;0,D321/C321-1,IF(C321&lt;0,-(D321/C321-1),""))</f>
        <v/>
      </c>
      <c r="F321" s="495" t="str">
        <f t="shared" si="19"/>
        <v>否</v>
      </c>
      <c r="G321" s="481" t="str">
        <f t="shared" si="20"/>
        <v>项</v>
      </c>
    </row>
    <row r="322" ht="36" customHeight="1" spans="1:7">
      <c r="A322" s="497" t="s">
        <v>661</v>
      </c>
      <c r="B322" s="498" t="s">
        <v>662</v>
      </c>
      <c r="C322" s="501">
        <v>62</v>
      </c>
      <c r="D322" s="499">
        <v>88</v>
      </c>
      <c r="E322" s="500"/>
      <c r="F322" s="495" t="str">
        <f t="shared" si="19"/>
        <v>是</v>
      </c>
      <c r="G322" s="481" t="str">
        <f t="shared" si="20"/>
        <v>项</v>
      </c>
    </row>
    <row r="323" ht="36" customHeight="1" spans="1:7">
      <c r="A323" s="497" t="s">
        <v>663</v>
      </c>
      <c r="B323" s="498" t="s">
        <v>664</v>
      </c>
      <c r="C323" s="501">
        <v>0</v>
      </c>
      <c r="D323" s="499">
        <v>0</v>
      </c>
      <c r="E323" s="500" t="str">
        <f>IF(C323&gt;0,D323/C323-1,IF(C323&lt;0,-(D323/C323-1),""))</f>
        <v/>
      </c>
      <c r="F323" s="495" t="str">
        <f t="shared" si="19"/>
        <v>否</v>
      </c>
      <c r="G323" s="481" t="str">
        <f t="shared" si="20"/>
        <v>项</v>
      </c>
    </row>
    <row r="324" ht="36" customHeight="1" spans="1:7">
      <c r="A324" s="497" t="s">
        <v>665</v>
      </c>
      <c r="B324" s="498" t="s">
        <v>666</v>
      </c>
      <c r="C324" s="501">
        <v>0</v>
      </c>
      <c r="D324" s="499">
        <v>11</v>
      </c>
      <c r="E324" s="500"/>
      <c r="F324" s="495" t="str">
        <f t="shared" ref="F324:F387" si="21">IF(LEN(A324)=3,"是",IF(B324&lt;&gt;"",IF(SUM(C324:D324)&lt;&gt;0,"是","否"),"是"))</f>
        <v>是</v>
      </c>
      <c r="G324" s="481" t="str">
        <f t="shared" ref="G324:G387" si="22">IF(LEN(A324)=3,"类",IF(LEN(A324)=5,"款","项"))</f>
        <v>项</v>
      </c>
    </row>
    <row r="325" ht="36" customHeight="1" spans="1:7">
      <c r="A325" s="497" t="s">
        <v>667</v>
      </c>
      <c r="B325" s="498" t="s">
        <v>264</v>
      </c>
      <c r="C325" s="501">
        <v>16</v>
      </c>
      <c r="D325" s="499"/>
      <c r="E325" s="500"/>
      <c r="F325" s="495" t="str">
        <f t="shared" si="21"/>
        <v>是</v>
      </c>
      <c r="G325" s="481" t="str">
        <f t="shared" si="22"/>
        <v>项</v>
      </c>
    </row>
    <row r="326" ht="36" customHeight="1" spans="1:7">
      <c r="A326" s="497" t="s">
        <v>668</v>
      </c>
      <c r="B326" s="498" t="s">
        <v>180</v>
      </c>
      <c r="C326" s="501">
        <v>0</v>
      </c>
      <c r="D326" s="499"/>
      <c r="E326" s="500"/>
      <c r="F326" s="495" t="str">
        <f t="shared" si="21"/>
        <v>否</v>
      </c>
      <c r="G326" s="481" t="str">
        <f t="shared" si="22"/>
        <v>项</v>
      </c>
    </row>
    <row r="327" ht="36" customHeight="1" spans="1:7">
      <c r="A327" s="497" t="s">
        <v>669</v>
      </c>
      <c r="B327" s="498" t="s">
        <v>670</v>
      </c>
      <c r="C327" s="501">
        <v>12</v>
      </c>
      <c r="D327" s="499"/>
      <c r="E327" s="500"/>
      <c r="F327" s="495" t="str">
        <f t="shared" si="21"/>
        <v>是</v>
      </c>
      <c r="G327" s="481" t="str">
        <f t="shared" si="22"/>
        <v>项</v>
      </c>
    </row>
    <row r="328" ht="36" customHeight="1" spans="1:7">
      <c r="A328" s="490" t="s">
        <v>671</v>
      </c>
      <c r="B328" s="491" t="s">
        <v>672</v>
      </c>
      <c r="C328" s="493"/>
      <c r="D328" s="493"/>
      <c r="E328" s="494"/>
      <c r="F328" s="495" t="str">
        <f t="shared" si="21"/>
        <v>否</v>
      </c>
      <c r="G328" s="481" t="str">
        <f t="shared" si="22"/>
        <v>款</v>
      </c>
    </row>
    <row r="329" ht="36" customHeight="1" spans="1:7">
      <c r="A329" s="497" t="s">
        <v>673</v>
      </c>
      <c r="B329" s="498" t="s">
        <v>162</v>
      </c>
      <c r="C329" s="499"/>
      <c r="D329" s="499"/>
      <c r="E329" s="500"/>
      <c r="F329" s="495" t="str">
        <f t="shared" si="21"/>
        <v>否</v>
      </c>
      <c r="G329" s="481" t="str">
        <f t="shared" si="22"/>
        <v>项</v>
      </c>
    </row>
    <row r="330" ht="36" customHeight="1" spans="1:7">
      <c r="A330" s="497" t="s">
        <v>674</v>
      </c>
      <c r="B330" s="498" t="s">
        <v>164</v>
      </c>
      <c r="C330" s="499">
        <v>0</v>
      </c>
      <c r="D330" s="499">
        <v>0</v>
      </c>
      <c r="E330" s="500" t="str">
        <f>IF(C330&gt;0,D330/C330-1,IF(C330&lt;0,-(D330/C330-1),""))</f>
        <v/>
      </c>
      <c r="F330" s="495" t="str">
        <f t="shared" si="21"/>
        <v>否</v>
      </c>
      <c r="G330" s="481" t="str">
        <f t="shared" si="22"/>
        <v>项</v>
      </c>
    </row>
    <row r="331" ht="36" customHeight="1" spans="1:7">
      <c r="A331" s="497" t="s">
        <v>675</v>
      </c>
      <c r="B331" s="498" t="s">
        <v>166</v>
      </c>
      <c r="C331" s="499">
        <v>0</v>
      </c>
      <c r="D331" s="499">
        <v>0</v>
      </c>
      <c r="E331" s="500" t="str">
        <f>IF(C331&gt;0,D331/C331-1,IF(C331&lt;0,-(D331/C331-1),""))</f>
        <v/>
      </c>
      <c r="F331" s="495" t="str">
        <f t="shared" si="21"/>
        <v>否</v>
      </c>
      <c r="G331" s="481" t="str">
        <f t="shared" si="22"/>
        <v>项</v>
      </c>
    </row>
    <row r="332" ht="36" customHeight="1" spans="1:7">
      <c r="A332" s="497" t="s">
        <v>676</v>
      </c>
      <c r="B332" s="498" t="s">
        <v>677</v>
      </c>
      <c r="C332" s="499"/>
      <c r="D332" s="499"/>
      <c r="E332" s="500"/>
      <c r="F332" s="495" t="str">
        <f t="shared" si="21"/>
        <v>否</v>
      </c>
      <c r="G332" s="481" t="str">
        <f t="shared" si="22"/>
        <v>项</v>
      </c>
    </row>
    <row r="333" ht="36" customHeight="1" spans="1:7">
      <c r="A333" s="497" t="s">
        <v>678</v>
      </c>
      <c r="B333" s="498" t="s">
        <v>679</v>
      </c>
      <c r="C333" s="499"/>
      <c r="D333" s="499"/>
      <c r="E333" s="500"/>
      <c r="F333" s="495" t="str">
        <f t="shared" si="21"/>
        <v>否</v>
      </c>
      <c r="G333" s="481" t="str">
        <f t="shared" si="22"/>
        <v>项</v>
      </c>
    </row>
    <row r="334" ht="36" customHeight="1" spans="1:7">
      <c r="A334" s="497" t="s">
        <v>680</v>
      </c>
      <c r="B334" s="498" t="s">
        <v>681</v>
      </c>
      <c r="C334" s="499"/>
      <c r="D334" s="499"/>
      <c r="E334" s="500"/>
      <c r="F334" s="495" t="str">
        <f t="shared" si="21"/>
        <v>否</v>
      </c>
      <c r="G334" s="481" t="str">
        <f t="shared" si="22"/>
        <v>项</v>
      </c>
    </row>
    <row r="335" ht="36" customHeight="1" spans="1:7">
      <c r="A335" s="497" t="s">
        <v>682</v>
      </c>
      <c r="B335" s="498" t="s">
        <v>264</v>
      </c>
      <c r="C335" s="499"/>
      <c r="D335" s="499"/>
      <c r="E335" s="500"/>
      <c r="F335" s="495" t="str">
        <f t="shared" si="21"/>
        <v>否</v>
      </c>
      <c r="G335" s="481" t="str">
        <f t="shared" si="22"/>
        <v>项</v>
      </c>
    </row>
    <row r="336" ht="36" customHeight="1" spans="1:7">
      <c r="A336" s="497" t="s">
        <v>683</v>
      </c>
      <c r="B336" s="498" t="s">
        <v>180</v>
      </c>
      <c r="C336" s="499">
        <v>0</v>
      </c>
      <c r="D336" s="499">
        <v>0</v>
      </c>
      <c r="E336" s="500" t="str">
        <f>IF(C336&gt;0,D336/C336-1,IF(C336&lt;0,-(D336/C336-1),""))</f>
        <v/>
      </c>
      <c r="F336" s="495" t="str">
        <f t="shared" si="21"/>
        <v>否</v>
      </c>
      <c r="G336" s="481" t="str">
        <f t="shared" si="22"/>
        <v>项</v>
      </c>
    </row>
    <row r="337" ht="36" customHeight="1" spans="1:7">
      <c r="A337" s="497" t="s">
        <v>684</v>
      </c>
      <c r="B337" s="498" t="s">
        <v>685</v>
      </c>
      <c r="C337" s="499"/>
      <c r="D337" s="499"/>
      <c r="E337" s="500"/>
      <c r="F337" s="495" t="str">
        <f t="shared" si="21"/>
        <v>否</v>
      </c>
      <c r="G337" s="481" t="str">
        <f t="shared" si="22"/>
        <v>项</v>
      </c>
    </row>
    <row r="338" ht="36" customHeight="1" spans="1:7">
      <c r="A338" s="490" t="s">
        <v>686</v>
      </c>
      <c r="B338" s="491" t="s">
        <v>687</v>
      </c>
      <c r="C338" s="493"/>
      <c r="D338" s="493"/>
      <c r="E338" s="494"/>
      <c r="F338" s="495" t="str">
        <f t="shared" si="21"/>
        <v>否</v>
      </c>
      <c r="G338" s="481" t="str">
        <f t="shared" si="22"/>
        <v>款</v>
      </c>
    </row>
    <row r="339" ht="36" customHeight="1" spans="1:7">
      <c r="A339" s="497" t="s">
        <v>688</v>
      </c>
      <c r="B339" s="498" t="s">
        <v>162</v>
      </c>
      <c r="C339" s="499"/>
      <c r="D339" s="499"/>
      <c r="E339" s="500"/>
      <c r="F339" s="495" t="str">
        <f t="shared" si="21"/>
        <v>否</v>
      </c>
      <c r="G339" s="481" t="str">
        <f t="shared" si="22"/>
        <v>项</v>
      </c>
    </row>
    <row r="340" ht="36" customHeight="1" spans="1:7">
      <c r="A340" s="497" t="s">
        <v>689</v>
      </c>
      <c r="B340" s="498" t="s">
        <v>164</v>
      </c>
      <c r="C340" s="499">
        <v>0</v>
      </c>
      <c r="D340" s="499">
        <v>0</v>
      </c>
      <c r="E340" s="500" t="str">
        <f>IF(C340&gt;0,D340/C340-1,IF(C340&lt;0,-(D340/C340-1),""))</f>
        <v/>
      </c>
      <c r="F340" s="495" t="str">
        <f t="shared" si="21"/>
        <v>否</v>
      </c>
      <c r="G340" s="481" t="str">
        <f t="shared" si="22"/>
        <v>项</v>
      </c>
    </row>
    <row r="341" ht="36" customHeight="1" spans="1:7">
      <c r="A341" s="497" t="s">
        <v>690</v>
      </c>
      <c r="B341" s="498" t="s">
        <v>166</v>
      </c>
      <c r="C341" s="499">
        <v>0</v>
      </c>
      <c r="D341" s="499">
        <v>0</v>
      </c>
      <c r="E341" s="500" t="str">
        <f>IF(C341&gt;0,D341/C341-1,IF(C341&lt;0,-(D341/C341-1),""))</f>
        <v/>
      </c>
      <c r="F341" s="495" t="str">
        <f t="shared" si="21"/>
        <v>否</v>
      </c>
      <c r="G341" s="481" t="str">
        <f t="shared" si="22"/>
        <v>项</v>
      </c>
    </row>
    <row r="342" ht="36" customHeight="1" spans="1:7">
      <c r="A342" s="497" t="s">
        <v>691</v>
      </c>
      <c r="B342" s="498" t="s">
        <v>692</v>
      </c>
      <c r="C342" s="499"/>
      <c r="D342" s="499"/>
      <c r="E342" s="500"/>
      <c r="F342" s="495" t="str">
        <f t="shared" si="21"/>
        <v>否</v>
      </c>
      <c r="G342" s="481" t="str">
        <f t="shared" si="22"/>
        <v>项</v>
      </c>
    </row>
    <row r="343" ht="36" customHeight="1" spans="1:7">
      <c r="A343" s="497" t="s">
        <v>693</v>
      </c>
      <c r="B343" s="498" t="s">
        <v>694</v>
      </c>
      <c r="C343" s="499"/>
      <c r="D343" s="499"/>
      <c r="E343" s="500"/>
      <c r="F343" s="495" t="str">
        <f t="shared" si="21"/>
        <v>否</v>
      </c>
      <c r="G343" s="481" t="str">
        <f t="shared" si="22"/>
        <v>项</v>
      </c>
    </row>
    <row r="344" ht="36" customHeight="1" spans="1:7">
      <c r="A344" s="497" t="s">
        <v>695</v>
      </c>
      <c r="B344" s="498" t="s">
        <v>696</v>
      </c>
      <c r="C344" s="499"/>
      <c r="D344" s="499"/>
      <c r="E344" s="500"/>
      <c r="F344" s="495" t="str">
        <f t="shared" si="21"/>
        <v>否</v>
      </c>
      <c r="G344" s="481" t="str">
        <f t="shared" si="22"/>
        <v>项</v>
      </c>
    </row>
    <row r="345" ht="36" customHeight="1" spans="1:7">
      <c r="A345" s="497" t="s">
        <v>697</v>
      </c>
      <c r="B345" s="498" t="s">
        <v>264</v>
      </c>
      <c r="C345" s="499"/>
      <c r="D345" s="499"/>
      <c r="E345" s="500"/>
      <c r="F345" s="495" t="str">
        <f t="shared" si="21"/>
        <v>否</v>
      </c>
      <c r="G345" s="481" t="str">
        <f t="shared" si="22"/>
        <v>项</v>
      </c>
    </row>
    <row r="346" ht="36" customHeight="1" spans="1:7">
      <c r="A346" s="497" t="s">
        <v>698</v>
      </c>
      <c r="B346" s="498" t="s">
        <v>180</v>
      </c>
      <c r="C346" s="499">
        <v>0</v>
      </c>
      <c r="D346" s="499">
        <v>0</v>
      </c>
      <c r="E346" s="500" t="str">
        <f>IF(C346&gt;0,D346/C346-1,IF(C346&lt;0,-(D346/C346-1),""))</f>
        <v/>
      </c>
      <c r="F346" s="495" t="str">
        <f t="shared" si="21"/>
        <v>否</v>
      </c>
      <c r="G346" s="481" t="str">
        <f t="shared" si="22"/>
        <v>项</v>
      </c>
    </row>
    <row r="347" ht="36" customHeight="1" spans="1:7">
      <c r="A347" s="497" t="s">
        <v>699</v>
      </c>
      <c r="B347" s="498" t="s">
        <v>700</v>
      </c>
      <c r="C347" s="499"/>
      <c r="D347" s="499"/>
      <c r="E347" s="500"/>
      <c r="F347" s="495" t="str">
        <f t="shared" si="21"/>
        <v>否</v>
      </c>
      <c r="G347" s="481" t="str">
        <f t="shared" si="22"/>
        <v>项</v>
      </c>
    </row>
    <row r="348" ht="36" customHeight="1" spans="1:7">
      <c r="A348" s="490" t="s">
        <v>701</v>
      </c>
      <c r="B348" s="491" t="s">
        <v>702</v>
      </c>
      <c r="C348" s="493"/>
      <c r="D348" s="493"/>
      <c r="E348" s="494"/>
      <c r="F348" s="495" t="str">
        <f t="shared" si="21"/>
        <v>否</v>
      </c>
      <c r="G348" s="481" t="str">
        <f t="shared" si="22"/>
        <v>款</v>
      </c>
    </row>
    <row r="349" ht="36" customHeight="1" spans="1:7">
      <c r="A349" s="497" t="s">
        <v>703</v>
      </c>
      <c r="B349" s="498" t="s">
        <v>162</v>
      </c>
      <c r="C349" s="499"/>
      <c r="D349" s="499"/>
      <c r="E349" s="500"/>
      <c r="F349" s="495" t="str">
        <f t="shared" si="21"/>
        <v>否</v>
      </c>
      <c r="G349" s="481" t="str">
        <f t="shared" si="22"/>
        <v>项</v>
      </c>
    </row>
    <row r="350" ht="36" customHeight="1" spans="1:7">
      <c r="A350" s="497" t="s">
        <v>704</v>
      </c>
      <c r="B350" s="498" t="s">
        <v>164</v>
      </c>
      <c r="C350" s="499">
        <v>0</v>
      </c>
      <c r="D350" s="499">
        <v>0</v>
      </c>
      <c r="E350" s="500" t="str">
        <f>IF(C350&gt;0,D350/C350-1,IF(C350&lt;0,-(D350/C350-1),""))</f>
        <v/>
      </c>
      <c r="F350" s="495" t="str">
        <f t="shared" si="21"/>
        <v>否</v>
      </c>
      <c r="G350" s="481" t="str">
        <f t="shared" si="22"/>
        <v>项</v>
      </c>
    </row>
    <row r="351" ht="36" customHeight="1" spans="1:7">
      <c r="A351" s="497" t="s">
        <v>705</v>
      </c>
      <c r="B351" s="498" t="s">
        <v>166</v>
      </c>
      <c r="C351" s="499">
        <v>0</v>
      </c>
      <c r="D351" s="499">
        <v>0</v>
      </c>
      <c r="E351" s="500" t="str">
        <f>IF(C351&gt;0,D351/C351-1,IF(C351&lt;0,-(D351/C351-1),""))</f>
        <v/>
      </c>
      <c r="F351" s="495" t="str">
        <f t="shared" si="21"/>
        <v>否</v>
      </c>
      <c r="G351" s="481" t="str">
        <f t="shared" si="22"/>
        <v>项</v>
      </c>
    </row>
    <row r="352" ht="36" customHeight="1" spans="1:7">
      <c r="A352" s="497" t="s">
        <v>706</v>
      </c>
      <c r="B352" s="498" t="s">
        <v>707</v>
      </c>
      <c r="C352" s="499">
        <v>0</v>
      </c>
      <c r="D352" s="499">
        <v>0</v>
      </c>
      <c r="E352" s="500" t="str">
        <f>IF(C352&gt;0,D352/C352-1,IF(C352&lt;0,-(D352/C352-1),""))</f>
        <v/>
      </c>
      <c r="F352" s="495" t="str">
        <f t="shared" si="21"/>
        <v>否</v>
      </c>
      <c r="G352" s="481" t="str">
        <f t="shared" si="22"/>
        <v>项</v>
      </c>
    </row>
    <row r="353" ht="36" customHeight="1" spans="1:7">
      <c r="A353" s="497" t="s">
        <v>708</v>
      </c>
      <c r="B353" s="498" t="s">
        <v>709</v>
      </c>
      <c r="C353" s="499">
        <v>0</v>
      </c>
      <c r="D353" s="499">
        <v>0</v>
      </c>
      <c r="E353" s="500" t="str">
        <f>IF(C353&gt;0,D353/C353-1,IF(C353&lt;0,-(D353/C353-1),""))</f>
        <v/>
      </c>
      <c r="F353" s="495" t="str">
        <f t="shared" si="21"/>
        <v>否</v>
      </c>
      <c r="G353" s="481" t="str">
        <f t="shared" si="22"/>
        <v>项</v>
      </c>
    </row>
    <row r="354" ht="36" customHeight="1" spans="1:7">
      <c r="A354" s="497" t="s">
        <v>710</v>
      </c>
      <c r="B354" s="498" t="s">
        <v>180</v>
      </c>
      <c r="C354" s="499"/>
      <c r="D354" s="499"/>
      <c r="E354" s="500"/>
      <c r="F354" s="495" t="str">
        <f t="shared" si="21"/>
        <v>否</v>
      </c>
      <c r="G354" s="481" t="str">
        <f t="shared" si="22"/>
        <v>项</v>
      </c>
    </row>
    <row r="355" ht="36" customHeight="1" spans="1:7">
      <c r="A355" s="497" t="s">
        <v>711</v>
      </c>
      <c r="B355" s="498" t="s">
        <v>712</v>
      </c>
      <c r="C355" s="499">
        <v>0</v>
      </c>
      <c r="D355" s="499">
        <v>0</v>
      </c>
      <c r="E355" s="500" t="str">
        <f t="shared" ref="E355:E361" si="23">IF(C355&gt;0,D355/C355-1,IF(C355&lt;0,-(D355/C355-1),""))</f>
        <v/>
      </c>
      <c r="F355" s="495" t="str">
        <f t="shared" si="21"/>
        <v>否</v>
      </c>
      <c r="G355" s="481" t="str">
        <f t="shared" si="22"/>
        <v>项</v>
      </c>
    </row>
    <row r="356" ht="36" customHeight="1" spans="1:7">
      <c r="A356" s="490" t="s">
        <v>713</v>
      </c>
      <c r="B356" s="491" t="s">
        <v>714</v>
      </c>
      <c r="C356" s="493">
        <f>SUM(C357:C361)</f>
        <v>0</v>
      </c>
      <c r="D356" s="493">
        <f>SUM(D357:D361)</f>
        <v>0</v>
      </c>
      <c r="E356" s="494" t="str">
        <f t="shared" si="23"/>
        <v/>
      </c>
      <c r="F356" s="495" t="str">
        <f t="shared" si="21"/>
        <v>否</v>
      </c>
      <c r="G356" s="481" t="str">
        <f t="shared" si="22"/>
        <v>款</v>
      </c>
    </row>
    <row r="357" ht="36" customHeight="1" spans="1:7">
      <c r="A357" s="497" t="s">
        <v>715</v>
      </c>
      <c r="B357" s="498" t="s">
        <v>162</v>
      </c>
      <c r="C357" s="499">
        <v>0</v>
      </c>
      <c r="D357" s="499">
        <v>0</v>
      </c>
      <c r="E357" s="500" t="str">
        <f t="shared" si="23"/>
        <v/>
      </c>
      <c r="F357" s="495" t="str">
        <f t="shared" si="21"/>
        <v>否</v>
      </c>
      <c r="G357" s="481" t="str">
        <f t="shared" si="22"/>
        <v>项</v>
      </c>
    </row>
    <row r="358" ht="36" customHeight="1" spans="1:7">
      <c r="A358" s="497" t="s">
        <v>716</v>
      </c>
      <c r="B358" s="498" t="s">
        <v>164</v>
      </c>
      <c r="C358" s="499">
        <v>0</v>
      </c>
      <c r="D358" s="499">
        <v>0</v>
      </c>
      <c r="E358" s="500" t="str">
        <f t="shared" si="23"/>
        <v/>
      </c>
      <c r="F358" s="495" t="str">
        <f t="shared" si="21"/>
        <v>否</v>
      </c>
      <c r="G358" s="481" t="str">
        <f t="shared" si="22"/>
        <v>项</v>
      </c>
    </row>
    <row r="359" ht="36" customHeight="1" spans="1:7">
      <c r="A359" s="497" t="s">
        <v>717</v>
      </c>
      <c r="B359" s="498" t="s">
        <v>264</v>
      </c>
      <c r="C359" s="499">
        <v>0</v>
      </c>
      <c r="D359" s="499">
        <v>0</v>
      </c>
      <c r="E359" s="500" t="str">
        <f t="shared" si="23"/>
        <v/>
      </c>
      <c r="F359" s="495" t="str">
        <f t="shared" si="21"/>
        <v>否</v>
      </c>
      <c r="G359" s="481" t="str">
        <f t="shared" si="22"/>
        <v>项</v>
      </c>
    </row>
    <row r="360" ht="36" customHeight="1" spans="1:7">
      <c r="A360" s="497" t="s">
        <v>718</v>
      </c>
      <c r="B360" s="498" t="s">
        <v>719</v>
      </c>
      <c r="C360" s="499">
        <v>0</v>
      </c>
      <c r="D360" s="499">
        <v>0</v>
      </c>
      <c r="E360" s="500" t="str">
        <f t="shared" si="23"/>
        <v/>
      </c>
      <c r="F360" s="495" t="str">
        <f t="shared" si="21"/>
        <v>否</v>
      </c>
      <c r="G360" s="481" t="str">
        <f t="shared" si="22"/>
        <v>项</v>
      </c>
    </row>
    <row r="361" ht="36" customHeight="1" spans="1:7">
      <c r="A361" s="497" t="s">
        <v>720</v>
      </c>
      <c r="B361" s="498" t="s">
        <v>721</v>
      </c>
      <c r="C361" s="499">
        <v>0</v>
      </c>
      <c r="D361" s="499">
        <v>0</v>
      </c>
      <c r="E361" s="500" t="str">
        <f t="shared" si="23"/>
        <v/>
      </c>
      <c r="F361" s="495" t="str">
        <f t="shared" si="21"/>
        <v>否</v>
      </c>
      <c r="G361" s="481" t="str">
        <f t="shared" si="22"/>
        <v>项</v>
      </c>
    </row>
    <row r="362" ht="36" customHeight="1" spans="1:7">
      <c r="A362" s="490" t="s">
        <v>722</v>
      </c>
      <c r="B362" s="491" t="s">
        <v>723</v>
      </c>
      <c r="C362" s="493"/>
      <c r="D362" s="493">
        <v>7</v>
      </c>
      <c r="E362" s="494"/>
      <c r="F362" s="495" t="str">
        <f t="shared" si="21"/>
        <v>是</v>
      </c>
      <c r="G362" s="481" t="str">
        <f t="shared" si="22"/>
        <v>款</v>
      </c>
    </row>
    <row r="363" ht="36" customHeight="1" spans="1:7">
      <c r="A363" s="497">
        <v>2049902</v>
      </c>
      <c r="B363" s="498" t="s">
        <v>724</v>
      </c>
      <c r="C363" s="499"/>
      <c r="D363" s="499"/>
      <c r="E363" s="500"/>
      <c r="F363" s="495" t="str">
        <f t="shared" si="21"/>
        <v>否</v>
      </c>
      <c r="G363" s="481" t="str">
        <f t="shared" si="22"/>
        <v>项</v>
      </c>
    </row>
    <row r="364" ht="36" customHeight="1" spans="1:7">
      <c r="A364" s="508" t="s">
        <v>725</v>
      </c>
      <c r="B364" s="498" t="s">
        <v>726</v>
      </c>
      <c r="C364" s="499"/>
      <c r="D364" s="499">
        <v>7</v>
      </c>
      <c r="E364" s="500"/>
      <c r="F364" s="495" t="str">
        <f t="shared" si="21"/>
        <v>是</v>
      </c>
      <c r="G364" s="481" t="str">
        <f t="shared" si="22"/>
        <v>项</v>
      </c>
    </row>
    <row r="365" ht="36" customHeight="1" spans="1:7">
      <c r="A365" s="509" t="s">
        <v>727</v>
      </c>
      <c r="B365" s="506" t="s">
        <v>543</v>
      </c>
      <c r="C365" s="507"/>
      <c r="D365" s="507"/>
      <c r="E365" s="494"/>
      <c r="F365" s="495" t="str">
        <f t="shared" si="21"/>
        <v>否</v>
      </c>
      <c r="G365" s="481" t="str">
        <f t="shared" si="22"/>
        <v>项</v>
      </c>
    </row>
    <row r="366" ht="36" customHeight="1" spans="1:7">
      <c r="A366" s="509" t="s">
        <v>728</v>
      </c>
      <c r="B366" s="506" t="s">
        <v>729</v>
      </c>
      <c r="C366" s="507"/>
      <c r="D366" s="507"/>
      <c r="E366" s="494"/>
      <c r="F366" s="495" t="str">
        <f t="shared" si="21"/>
        <v>否</v>
      </c>
      <c r="G366" s="481" t="str">
        <f t="shared" si="22"/>
        <v>项</v>
      </c>
    </row>
    <row r="367" ht="36" customHeight="1" spans="1:7">
      <c r="A367" s="490" t="s">
        <v>79</v>
      </c>
      <c r="B367" s="491" t="s">
        <v>80</v>
      </c>
      <c r="C367" s="510">
        <v>81893</v>
      </c>
      <c r="D367" s="493">
        <v>80489</v>
      </c>
      <c r="E367" s="494"/>
      <c r="F367" s="495" t="str">
        <f t="shared" si="21"/>
        <v>是</v>
      </c>
      <c r="G367" s="481" t="str">
        <f t="shared" si="22"/>
        <v>类</v>
      </c>
    </row>
    <row r="368" ht="36" customHeight="1" spans="1:7">
      <c r="A368" s="490" t="s">
        <v>730</v>
      </c>
      <c r="B368" s="491" t="s">
        <v>731</v>
      </c>
      <c r="C368" s="496">
        <v>1187</v>
      </c>
      <c r="D368" s="493">
        <v>867</v>
      </c>
      <c r="E368" s="494"/>
      <c r="F368" s="495" t="str">
        <f t="shared" si="21"/>
        <v>是</v>
      </c>
      <c r="G368" s="481" t="str">
        <f t="shared" si="22"/>
        <v>款</v>
      </c>
    </row>
    <row r="369" ht="36" customHeight="1" spans="1:7">
      <c r="A369" s="497" t="s">
        <v>732</v>
      </c>
      <c r="B369" s="498" t="s">
        <v>162</v>
      </c>
      <c r="C369" s="496">
        <v>652</v>
      </c>
      <c r="D369" s="499">
        <v>697</v>
      </c>
      <c r="E369" s="500"/>
      <c r="F369" s="495" t="str">
        <f t="shared" si="21"/>
        <v>是</v>
      </c>
      <c r="G369" s="481" t="str">
        <f t="shared" si="22"/>
        <v>项</v>
      </c>
    </row>
    <row r="370" ht="36" customHeight="1" spans="1:7">
      <c r="A370" s="497" t="s">
        <v>733</v>
      </c>
      <c r="B370" s="498" t="s">
        <v>164</v>
      </c>
      <c r="C370" s="496">
        <v>535</v>
      </c>
      <c r="D370" s="499">
        <v>170</v>
      </c>
      <c r="E370" s="500">
        <f>IF(C370&gt;0,D370/C370-1,IF(C370&lt;0,-(D370/C370-1),""))</f>
        <v>-0.682242990654206</v>
      </c>
      <c r="F370" s="495" t="str">
        <f t="shared" si="21"/>
        <v>是</v>
      </c>
      <c r="G370" s="481" t="str">
        <f t="shared" si="22"/>
        <v>项</v>
      </c>
    </row>
    <row r="371" ht="36" customHeight="1" spans="1:7">
      <c r="A371" s="497" t="s">
        <v>734</v>
      </c>
      <c r="B371" s="498" t="s">
        <v>166</v>
      </c>
      <c r="C371" s="501">
        <v>0</v>
      </c>
      <c r="D371" s="499"/>
      <c r="E371" s="500"/>
      <c r="F371" s="495" t="str">
        <f t="shared" si="21"/>
        <v>否</v>
      </c>
      <c r="G371" s="481" t="str">
        <f t="shared" si="22"/>
        <v>项</v>
      </c>
    </row>
    <row r="372" ht="36" customHeight="1" spans="1:7">
      <c r="A372" s="497" t="s">
        <v>735</v>
      </c>
      <c r="B372" s="498" t="s">
        <v>736</v>
      </c>
      <c r="C372" s="501">
        <v>0</v>
      </c>
      <c r="D372" s="499"/>
      <c r="E372" s="500"/>
      <c r="F372" s="495" t="str">
        <f t="shared" si="21"/>
        <v>否</v>
      </c>
      <c r="G372" s="481" t="str">
        <f t="shared" si="22"/>
        <v>项</v>
      </c>
    </row>
    <row r="373" ht="36" customHeight="1" spans="1:7">
      <c r="A373" s="490" t="s">
        <v>737</v>
      </c>
      <c r="B373" s="491" t="s">
        <v>738</v>
      </c>
      <c r="C373" s="496">
        <v>72106</v>
      </c>
      <c r="D373" s="493">
        <v>73420</v>
      </c>
      <c r="E373" s="494"/>
      <c r="F373" s="495" t="str">
        <f t="shared" si="21"/>
        <v>是</v>
      </c>
      <c r="G373" s="481" t="str">
        <f t="shared" si="22"/>
        <v>款</v>
      </c>
    </row>
    <row r="374" ht="36" customHeight="1" spans="1:7">
      <c r="A374" s="497" t="s">
        <v>739</v>
      </c>
      <c r="B374" s="498" t="s">
        <v>740</v>
      </c>
      <c r="C374" s="496">
        <v>3982</v>
      </c>
      <c r="D374" s="499">
        <v>3286</v>
      </c>
      <c r="E374" s="500"/>
      <c r="F374" s="495" t="str">
        <f t="shared" si="21"/>
        <v>是</v>
      </c>
      <c r="G374" s="481" t="str">
        <f t="shared" si="22"/>
        <v>项</v>
      </c>
    </row>
    <row r="375" ht="36" customHeight="1" spans="1:7">
      <c r="A375" s="497" t="s">
        <v>741</v>
      </c>
      <c r="B375" s="498" t="s">
        <v>742</v>
      </c>
      <c r="C375" s="496">
        <v>33764</v>
      </c>
      <c r="D375" s="499">
        <v>30923</v>
      </c>
      <c r="E375" s="500"/>
      <c r="F375" s="495" t="str">
        <f t="shared" si="21"/>
        <v>是</v>
      </c>
      <c r="G375" s="481" t="str">
        <f t="shared" si="22"/>
        <v>项</v>
      </c>
    </row>
    <row r="376" ht="36" customHeight="1" spans="1:7">
      <c r="A376" s="497" t="s">
        <v>743</v>
      </c>
      <c r="B376" s="498" t="s">
        <v>744</v>
      </c>
      <c r="C376" s="496">
        <v>22779</v>
      </c>
      <c r="D376" s="499">
        <v>19872</v>
      </c>
      <c r="E376" s="500"/>
      <c r="F376" s="495" t="str">
        <f t="shared" si="21"/>
        <v>是</v>
      </c>
      <c r="G376" s="481" t="str">
        <f t="shared" si="22"/>
        <v>项</v>
      </c>
    </row>
    <row r="377" ht="36" customHeight="1" spans="1:7">
      <c r="A377" s="497" t="s">
        <v>745</v>
      </c>
      <c r="B377" s="498" t="s">
        <v>746</v>
      </c>
      <c r="C377" s="496">
        <v>11470</v>
      </c>
      <c r="D377" s="499">
        <v>11042</v>
      </c>
      <c r="E377" s="500"/>
      <c r="F377" s="495" t="str">
        <f t="shared" si="21"/>
        <v>是</v>
      </c>
      <c r="G377" s="481" t="str">
        <f t="shared" si="22"/>
        <v>项</v>
      </c>
    </row>
    <row r="378" ht="36" customHeight="1" spans="1:7">
      <c r="A378" s="497" t="s">
        <v>747</v>
      </c>
      <c r="B378" s="498" t="s">
        <v>748</v>
      </c>
      <c r="C378" s="501">
        <v>0</v>
      </c>
      <c r="D378" s="499"/>
      <c r="E378" s="500"/>
      <c r="F378" s="495" t="str">
        <f t="shared" si="21"/>
        <v>否</v>
      </c>
      <c r="G378" s="481" t="str">
        <f t="shared" si="22"/>
        <v>项</v>
      </c>
    </row>
    <row r="379" ht="36" customHeight="1" spans="1:7">
      <c r="A379" s="497" t="s">
        <v>749</v>
      </c>
      <c r="B379" s="498" t="s">
        <v>750</v>
      </c>
      <c r="C379" s="501">
        <v>0</v>
      </c>
      <c r="D379" s="499">
        <v>0</v>
      </c>
      <c r="E379" s="500" t="str">
        <f>IF(C379&gt;0,D379/C379-1,IF(C379&lt;0,-(D379/C379-1),""))</f>
        <v/>
      </c>
      <c r="F379" s="495" t="str">
        <f t="shared" si="21"/>
        <v>否</v>
      </c>
      <c r="G379" s="481" t="str">
        <f t="shared" si="22"/>
        <v>项</v>
      </c>
    </row>
    <row r="380" ht="36" customHeight="1" spans="1:7">
      <c r="A380" s="497" t="s">
        <v>751</v>
      </c>
      <c r="B380" s="498" t="s">
        <v>752</v>
      </c>
      <c r="C380" s="501">
        <v>0</v>
      </c>
      <c r="D380" s="499">
        <v>0</v>
      </c>
      <c r="E380" s="500" t="str">
        <f>IF(C380&gt;0,D380/C380-1,IF(C380&lt;0,-(D380/C380-1),""))</f>
        <v/>
      </c>
      <c r="F380" s="495" t="str">
        <f t="shared" si="21"/>
        <v>否</v>
      </c>
      <c r="G380" s="481" t="str">
        <f t="shared" si="22"/>
        <v>项</v>
      </c>
    </row>
    <row r="381" ht="36" customHeight="1" spans="1:7">
      <c r="A381" s="497" t="s">
        <v>753</v>
      </c>
      <c r="B381" s="498" t="s">
        <v>754</v>
      </c>
      <c r="C381" s="496">
        <v>111</v>
      </c>
      <c r="D381" s="499">
        <v>8297</v>
      </c>
      <c r="E381" s="500"/>
      <c r="F381" s="495" t="str">
        <f t="shared" si="21"/>
        <v>是</v>
      </c>
      <c r="G381" s="481" t="str">
        <f t="shared" si="22"/>
        <v>项</v>
      </c>
    </row>
    <row r="382" ht="36" customHeight="1" spans="1:7">
      <c r="A382" s="490" t="s">
        <v>755</v>
      </c>
      <c r="B382" s="491" t="s">
        <v>756</v>
      </c>
      <c r="C382" s="496">
        <v>5380</v>
      </c>
      <c r="D382" s="493">
        <v>2314</v>
      </c>
      <c r="E382" s="494"/>
      <c r="F382" s="495" t="str">
        <f t="shared" si="21"/>
        <v>是</v>
      </c>
      <c r="G382" s="481" t="str">
        <f t="shared" si="22"/>
        <v>款</v>
      </c>
    </row>
    <row r="383" ht="36" customHeight="1" spans="1:7">
      <c r="A383" s="497" t="s">
        <v>757</v>
      </c>
      <c r="B383" s="498" t="s">
        <v>758</v>
      </c>
      <c r="C383" s="501">
        <v>0</v>
      </c>
      <c r="D383" s="499">
        <v>0</v>
      </c>
      <c r="E383" s="500" t="str">
        <f>IF(C383&gt;0,D383/C383-1,IF(C383&lt;0,-(D383/C383-1),""))</f>
        <v/>
      </c>
      <c r="F383" s="495" t="str">
        <f t="shared" si="21"/>
        <v>否</v>
      </c>
      <c r="G383" s="481" t="str">
        <f t="shared" si="22"/>
        <v>项</v>
      </c>
    </row>
    <row r="384" ht="36" customHeight="1" spans="1:7">
      <c r="A384" s="497" t="s">
        <v>759</v>
      </c>
      <c r="B384" s="498" t="s">
        <v>760</v>
      </c>
      <c r="C384" s="501">
        <v>5380</v>
      </c>
      <c r="D384" s="499">
        <v>2314</v>
      </c>
      <c r="E384" s="500"/>
      <c r="F384" s="495" t="str">
        <f t="shared" si="21"/>
        <v>是</v>
      </c>
      <c r="G384" s="481" t="str">
        <f t="shared" si="22"/>
        <v>项</v>
      </c>
    </row>
    <row r="385" ht="36" customHeight="1" spans="1:7">
      <c r="A385" s="497" t="s">
        <v>761</v>
      </c>
      <c r="B385" s="498" t="s">
        <v>762</v>
      </c>
      <c r="C385" s="499"/>
      <c r="D385" s="499"/>
      <c r="E385" s="500"/>
      <c r="F385" s="495" t="str">
        <f t="shared" si="21"/>
        <v>否</v>
      </c>
      <c r="G385" s="481" t="str">
        <f t="shared" si="22"/>
        <v>项</v>
      </c>
    </row>
    <row r="386" ht="36" customHeight="1" spans="1:7">
      <c r="A386" s="497" t="s">
        <v>763</v>
      </c>
      <c r="B386" s="498" t="s">
        <v>764</v>
      </c>
      <c r="C386" s="499"/>
      <c r="D386" s="499"/>
      <c r="E386" s="500"/>
      <c r="F386" s="495" t="str">
        <f t="shared" si="21"/>
        <v>否</v>
      </c>
      <c r="G386" s="481" t="str">
        <f t="shared" si="22"/>
        <v>项</v>
      </c>
    </row>
    <row r="387" ht="36" customHeight="1" spans="1:7">
      <c r="A387" s="497" t="s">
        <v>765</v>
      </c>
      <c r="B387" s="498" t="s">
        <v>766</v>
      </c>
      <c r="C387" s="499"/>
      <c r="D387" s="499"/>
      <c r="E387" s="500"/>
      <c r="F387" s="495" t="str">
        <f t="shared" si="21"/>
        <v>否</v>
      </c>
      <c r="G387" s="481" t="str">
        <f t="shared" si="22"/>
        <v>项</v>
      </c>
    </row>
    <row r="388" ht="36" customHeight="1" spans="1:7">
      <c r="A388" s="490" t="s">
        <v>767</v>
      </c>
      <c r="B388" s="491" t="s">
        <v>768</v>
      </c>
      <c r="C388" s="493"/>
      <c r="D388" s="493"/>
      <c r="E388" s="494"/>
      <c r="F388" s="495" t="str">
        <f t="shared" ref="F388:F451" si="24">IF(LEN(A388)=3,"是",IF(B388&lt;&gt;"",IF(SUM(C388:D388)&lt;&gt;0,"是","否"),"是"))</f>
        <v>否</v>
      </c>
      <c r="G388" s="481" t="str">
        <f t="shared" ref="G388:G451" si="25">IF(LEN(A388)=3,"类",IF(LEN(A388)=5,"款","项"))</f>
        <v>款</v>
      </c>
    </row>
    <row r="389" ht="36" customHeight="1" spans="1:7">
      <c r="A389" s="497" t="s">
        <v>769</v>
      </c>
      <c r="B389" s="498" t="s">
        <v>770</v>
      </c>
      <c r="C389" s="499">
        <v>0</v>
      </c>
      <c r="D389" s="499">
        <v>0</v>
      </c>
      <c r="E389" s="500" t="str">
        <f>IF(C389&gt;0,D389/C389-1,IF(C389&lt;0,-(D389/C389-1),""))</f>
        <v/>
      </c>
      <c r="F389" s="495" t="str">
        <f t="shared" si="24"/>
        <v>否</v>
      </c>
      <c r="G389" s="481" t="str">
        <f t="shared" si="25"/>
        <v>项</v>
      </c>
    </row>
    <row r="390" ht="36" customHeight="1" spans="1:7">
      <c r="A390" s="497" t="s">
        <v>771</v>
      </c>
      <c r="B390" s="498" t="s">
        <v>772</v>
      </c>
      <c r="C390" s="499"/>
      <c r="D390" s="499"/>
      <c r="E390" s="500"/>
      <c r="F390" s="495" t="str">
        <f t="shared" si="24"/>
        <v>否</v>
      </c>
      <c r="G390" s="481" t="str">
        <f t="shared" si="25"/>
        <v>项</v>
      </c>
    </row>
    <row r="391" ht="36" customHeight="1" spans="1:7">
      <c r="A391" s="497" t="s">
        <v>773</v>
      </c>
      <c r="B391" s="498" t="s">
        <v>774</v>
      </c>
      <c r="C391" s="499">
        <v>0</v>
      </c>
      <c r="D391" s="499">
        <v>0</v>
      </c>
      <c r="E391" s="500" t="str">
        <f>IF(C391&gt;0,D391/C391-1,IF(C391&lt;0,-(D391/C391-1),""))</f>
        <v/>
      </c>
      <c r="F391" s="495" t="str">
        <f t="shared" si="24"/>
        <v>否</v>
      </c>
      <c r="G391" s="481" t="str">
        <f t="shared" si="25"/>
        <v>项</v>
      </c>
    </row>
    <row r="392" ht="36" customHeight="1" spans="1:7">
      <c r="A392" s="497" t="s">
        <v>775</v>
      </c>
      <c r="B392" s="498" t="s">
        <v>776</v>
      </c>
      <c r="C392" s="499">
        <v>0</v>
      </c>
      <c r="D392" s="499">
        <v>0</v>
      </c>
      <c r="E392" s="500" t="str">
        <f>IF(C392&gt;0,D392/C392-1,IF(C392&lt;0,-(D392/C392-1),""))</f>
        <v/>
      </c>
      <c r="F392" s="495" t="str">
        <f t="shared" si="24"/>
        <v>否</v>
      </c>
      <c r="G392" s="481" t="str">
        <f t="shared" si="25"/>
        <v>项</v>
      </c>
    </row>
    <row r="393" ht="36" customHeight="1" spans="1:7">
      <c r="A393" s="497" t="s">
        <v>777</v>
      </c>
      <c r="B393" s="498" t="s">
        <v>778</v>
      </c>
      <c r="C393" s="499">
        <v>0</v>
      </c>
      <c r="D393" s="499">
        <v>0</v>
      </c>
      <c r="E393" s="500" t="str">
        <f>IF(C393&gt;0,D393/C393-1,IF(C393&lt;0,-(D393/C393-1),""))</f>
        <v/>
      </c>
      <c r="F393" s="495" t="str">
        <f t="shared" si="24"/>
        <v>否</v>
      </c>
      <c r="G393" s="481" t="str">
        <f t="shared" si="25"/>
        <v>项</v>
      </c>
    </row>
    <row r="394" ht="36" customHeight="1" spans="1:7">
      <c r="A394" s="490" t="s">
        <v>779</v>
      </c>
      <c r="B394" s="491" t="s">
        <v>780</v>
      </c>
      <c r="C394" s="493"/>
      <c r="D394" s="493"/>
      <c r="E394" s="494"/>
      <c r="F394" s="495" t="str">
        <f t="shared" si="24"/>
        <v>否</v>
      </c>
      <c r="G394" s="481" t="str">
        <f t="shared" si="25"/>
        <v>款</v>
      </c>
    </row>
    <row r="395" ht="36" customHeight="1" spans="1:7">
      <c r="A395" s="497" t="s">
        <v>781</v>
      </c>
      <c r="B395" s="498" t="s">
        <v>782</v>
      </c>
      <c r="C395" s="499"/>
      <c r="D395" s="499"/>
      <c r="E395" s="500"/>
      <c r="F395" s="495" t="str">
        <f t="shared" si="24"/>
        <v>否</v>
      </c>
      <c r="G395" s="481" t="str">
        <f t="shared" si="25"/>
        <v>项</v>
      </c>
    </row>
    <row r="396" ht="36" customHeight="1" spans="1:7">
      <c r="A396" s="497" t="s">
        <v>783</v>
      </c>
      <c r="B396" s="498" t="s">
        <v>784</v>
      </c>
      <c r="C396" s="499">
        <v>0</v>
      </c>
      <c r="D396" s="499">
        <v>0</v>
      </c>
      <c r="E396" s="500" t="str">
        <f t="shared" ref="E396:E401" si="26">IF(C396&gt;0,D396/C396-1,IF(C396&lt;0,-(D396/C396-1),""))</f>
        <v/>
      </c>
      <c r="F396" s="495" t="str">
        <f t="shared" si="24"/>
        <v>否</v>
      </c>
      <c r="G396" s="481" t="str">
        <f t="shared" si="25"/>
        <v>项</v>
      </c>
    </row>
    <row r="397" ht="36" customHeight="1" spans="1:7">
      <c r="A397" s="497" t="s">
        <v>785</v>
      </c>
      <c r="B397" s="498" t="s">
        <v>786</v>
      </c>
      <c r="C397" s="499">
        <v>0</v>
      </c>
      <c r="D397" s="499">
        <v>0</v>
      </c>
      <c r="E397" s="500" t="str">
        <f t="shared" si="26"/>
        <v/>
      </c>
      <c r="F397" s="495" t="str">
        <f t="shared" si="24"/>
        <v>否</v>
      </c>
      <c r="G397" s="481" t="str">
        <f t="shared" si="25"/>
        <v>项</v>
      </c>
    </row>
    <row r="398" ht="36" customHeight="1" spans="1:7">
      <c r="A398" s="490" t="s">
        <v>787</v>
      </c>
      <c r="B398" s="491" t="s">
        <v>788</v>
      </c>
      <c r="C398" s="493">
        <f>SUM(C399:C401)</f>
        <v>0</v>
      </c>
      <c r="D398" s="493">
        <f>SUM(D399:D401)</f>
        <v>0</v>
      </c>
      <c r="E398" s="494" t="str">
        <f t="shared" si="26"/>
        <v/>
      </c>
      <c r="F398" s="495" t="str">
        <f t="shared" si="24"/>
        <v>否</v>
      </c>
      <c r="G398" s="481" t="str">
        <f t="shared" si="25"/>
        <v>款</v>
      </c>
    </row>
    <row r="399" ht="36" customHeight="1" spans="1:7">
      <c r="A399" s="497" t="s">
        <v>789</v>
      </c>
      <c r="B399" s="498" t="s">
        <v>790</v>
      </c>
      <c r="C399" s="499">
        <v>0</v>
      </c>
      <c r="D399" s="499">
        <v>0</v>
      </c>
      <c r="E399" s="500" t="str">
        <f t="shared" si="26"/>
        <v/>
      </c>
      <c r="F399" s="495" t="str">
        <f t="shared" si="24"/>
        <v>否</v>
      </c>
      <c r="G399" s="481" t="str">
        <f t="shared" si="25"/>
        <v>项</v>
      </c>
    </row>
    <row r="400" ht="36" customHeight="1" spans="1:7">
      <c r="A400" s="497" t="s">
        <v>791</v>
      </c>
      <c r="B400" s="498" t="s">
        <v>792</v>
      </c>
      <c r="C400" s="499">
        <v>0</v>
      </c>
      <c r="D400" s="499">
        <v>0</v>
      </c>
      <c r="E400" s="500" t="str">
        <f t="shared" si="26"/>
        <v/>
      </c>
      <c r="F400" s="495" t="str">
        <f t="shared" si="24"/>
        <v>否</v>
      </c>
      <c r="G400" s="481" t="str">
        <f t="shared" si="25"/>
        <v>项</v>
      </c>
    </row>
    <row r="401" ht="36" customHeight="1" spans="1:7">
      <c r="A401" s="497" t="s">
        <v>793</v>
      </c>
      <c r="B401" s="498" t="s">
        <v>794</v>
      </c>
      <c r="C401" s="499">
        <v>0</v>
      </c>
      <c r="D401" s="499">
        <v>0</v>
      </c>
      <c r="E401" s="500" t="str">
        <f t="shared" si="26"/>
        <v/>
      </c>
      <c r="F401" s="495" t="str">
        <f t="shared" si="24"/>
        <v>否</v>
      </c>
      <c r="G401" s="481" t="str">
        <f t="shared" si="25"/>
        <v>项</v>
      </c>
    </row>
    <row r="402" ht="36" customHeight="1" spans="1:7">
      <c r="A402" s="490" t="s">
        <v>795</v>
      </c>
      <c r="B402" s="491" t="s">
        <v>796</v>
      </c>
      <c r="C402" s="501">
        <v>95</v>
      </c>
      <c r="D402" s="493">
        <v>77</v>
      </c>
      <c r="E402" s="494"/>
      <c r="F402" s="495" t="str">
        <f t="shared" si="24"/>
        <v>是</v>
      </c>
      <c r="G402" s="481" t="str">
        <f t="shared" si="25"/>
        <v>款</v>
      </c>
    </row>
    <row r="403" ht="36" customHeight="1" spans="1:7">
      <c r="A403" s="497" t="s">
        <v>797</v>
      </c>
      <c r="B403" s="498" t="s">
        <v>798</v>
      </c>
      <c r="C403" s="501">
        <v>95</v>
      </c>
      <c r="D403" s="499">
        <v>77</v>
      </c>
      <c r="E403" s="500"/>
      <c r="F403" s="495" t="str">
        <f t="shared" si="24"/>
        <v>是</v>
      </c>
      <c r="G403" s="481" t="str">
        <f t="shared" si="25"/>
        <v>项</v>
      </c>
    </row>
    <row r="404" ht="36" customHeight="1" spans="1:7">
      <c r="A404" s="497" t="s">
        <v>799</v>
      </c>
      <c r="B404" s="498" t="s">
        <v>800</v>
      </c>
      <c r="C404" s="501">
        <v>0</v>
      </c>
      <c r="D404" s="499">
        <v>0</v>
      </c>
      <c r="E404" s="500" t="str">
        <f>IF(C404&gt;0,D404/C404-1,IF(C404&lt;0,-(D404/C404-1),""))</f>
        <v/>
      </c>
      <c r="F404" s="495" t="str">
        <f t="shared" si="24"/>
        <v>否</v>
      </c>
      <c r="G404" s="481" t="str">
        <f t="shared" si="25"/>
        <v>项</v>
      </c>
    </row>
    <row r="405" ht="36" customHeight="1" spans="1:7">
      <c r="A405" s="497" t="s">
        <v>801</v>
      </c>
      <c r="B405" s="498" t="s">
        <v>802</v>
      </c>
      <c r="C405" s="501">
        <v>0</v>
      </c>
      <c r="D405" s="499">
        <v>0</v>
      </c>
      <c r="E405" s="500" t="str">
        <f>IF(C405&gt;0,D405/C405-1,IF(C405&lt;0,-(D405/C405-1),""))</f>
        <v/>
      </c>
      <c r="F405" s="495" t="str">
        <f t="shared" si="24"/>
        <v>否</v>
      </c>
      <c r="G405" s="481" t="str">
        <f t="shared" si="25"/>
        <v>项</v>
      </c>
    </row>
    <row r="406" ht="36" customHeight="1" spans="1:7">
      <c r="A406" s="490" t="s">
        <v>803</v>
      </c>
      <c r="B406" s="491" t="s">
        <v>804</v>
      </c>
      <c r="C406" s="496">
        <v>1375</v>
      </c>
      <c r="D406" s="493">
        <v>774</v>
      </c>
      <c r="E406" s="494"/>
      <c r="F406" s="495" t="str">
        <f t="shared" si="24"/>
        <v>是</v>
      </c>
      <c r="G406" s="481" t="str">
        <f t="shared" si="25"/>
        <v>款</v>
      </c>
    </row>
    <row r="407" ht="36" customHeight="1" spans="1:7">
      <c r="A407" s="497" t="s">
        <v>805</v>
      </c>
      <c r="B407" s="498" t="s">
        <v>806</v>
      </c>
      <c r="C407" s="496">
        <v>616</v>
      </c>
      <c r="D407" s="499">
        <v>521</v>
      </c>
      <c r="E407" s="500"/>
      <c r="F407" s="495" t="str">
        <f t="shared" si="24"/>
        <v>是</v>
      </c>
      <c r="G407" s="481" t="str">
        <f t="shared" si="25"/>
        <v>项</v>
      </c>
    </row>
    <row r="408" ht="36" customHeight="1" spans="1:7">
      <c r="A408" s="497" t="s">
        <v>807</v>
      </c>
      <c r="B408" s="498" t="s">
        <v>808</v>
      </c>
      <c r="C408" s="496">
        <v>759</v>
      </c>
      <c r="D408" s="499">
        <v>253</v>
      </c>
      <c r="E408" s="500"/>
      <c r="F408" s="495" t="str">
        <f t="shared" si="24"/>
        <v>是</v>
      </c>
      <c r="G408" s="481" t="str">
        <f t="shared" si="25"/>
        <v>项</v>
      </c>
    </row>
    <row r="409" ht="36" customHeight="1" spans="1:7">
      <c r="A409" s="497" t="s">
        <v>809</v>
      </c>
      <c r="B409" s="498" t="s">
        <v>810</v>
      </c>
      <c r="C409" s="501">
        <v>0</v>
      </c>
      <c r="D409" s="499"/>
      <c r="E409" s="500"/>
      <c r="F409" s="495" t="str">
        <f t="shared" si="24"/>
        <v>否</v>
      </c>
      <c r="G409" s="481" t="str">
        <f t="shared" si="25"/>
        <v>项</v>
      </c>
    </row>
    <row r="410" ht="36" customHeight="1" spans="1:7">
      <c r="A410" s="497" t="s">
        <v>811</v>
      </c>
      <c r="B410" s="498" t="s">
        <v>812</v>
      </c>
      <c r="C410" s="501">
        <v>0</v>
      </c>
      <c r="D410" s="499">
        <v>0</v>
      </c>
      <c r="E410" s="500" t="str">
        <f>IF(C410&gt;0,D410/C410-1,IF(C410&lt;0,-(D410/C410-1),""))</f>
        <v/>
      </c>
      <c r="F410" s="495" t="str">
        <f t="shared" si="24"/>
        <v>否</v>
      </c>
      <c r="G410" s="481" t="str">
        <f t="shared" si="25"/>
        <v>项</v>
      </c>
    </row>
    <row r="411" ht="36" customHeight="1" spans="1:7">
      <c r="A411" s="497" t="s">
        <v>813</v>
      </c>
      <c r="B411" s="498" t="s">
        <v>814</v>
      </c>
      <c r="C411" s="501">
        <v>0</v>
      </c>
      <c r="D411" s="499">
        <v>0</v>
      </c>
      <c r="E411" s="500" t="str">
        <f>IF(C411&gt;0,D411/C411-1,IF(C411&lt;0,-(D411/C411-1),""))</f>
        <v/>
      </c>
      <c r="F411" s="495" t="str">
        <f t="shared" si="24"/>
        <v>否</v>
      </c>
      <c r="G411" s="481" t="str">
        <f t="shared" si="25"/>
        <v>项</v>
      </c>
    </row>
    <row r="412" ht="36" customHeight="1" spans="1:7">
      <c r="A412" s="490" t="s">
        <v>815</v>
      </c>
      <c r="B412" s="491" t="s">
        <v>816</v>
      </c>
      <c r="C412" s="501">
        <v>1750</v>
      </c>
      <c r="D412" s="493">
        <v>3037</v>
      </c>
      <c r="E412" s="494"/>
      <c r="F412" s="495" t="str">
        <f t="shared" si="24"/>
        <v>是</v>
      </c>
      <c r="G412" s="481" t="str">
        <f t="shared" si="25"/>
        <v>款</v>
      </c>
    </row>
    <row r="413" ht="36" customHeight="1" spans="1:7">
      <c r="A413" s="497" t="s">
        <v>817</v>
      </c>
      <c r="B413" s="498" t="s">
        <v>818</v>
      </c>
      <c r="C413" s="501">
        <v>1530</v>
      </c>
      <c r="D413" s="499">
        <v>1361</v>
      </c>
      <c r="E413" s="500">
        <f>IF(C413&gt;0,D413/C413-1,IF(C413&lt;0,-(D413/C413-1),""))</f>
        <v>-0.110457516339869</v>
      </c>
      <c r="F413" s="495" t="str">
        <f t="shared" si="24"/>
        <v>是</v>
      </c>
      <c r="G413" s="481" t="str">
        <f t="shared" si="25"/>
        <v>项</v>
      </c>
    </row>
    <row r="414" ht="36" customHeight="1" spans="1:7">
      <c r="A414" s="497" t="s">
        <v>819</v>
      </c>
      <c r="B414" s="498" t="s">
        <v>820</v>
      </c>
      <c r="C414" s="501"/>
      <c r="D414" s="499">
        <v>0</v>
      </c>
      <c r="E414" s="500" t="str">
        <f>IF(C414&gt;0,D414/C414-1,IF(C414&lt;0,-(D414/C414-1),""))</f>
        <v/>
      </c>
      <c r="F414" s="495" t="str">
        <f t="shared" si="24"/>
        <v>否</v>
      </c>
      <c r="G414" s="481" t="str">
        <f t="shared" si="25"/>
        <v>项</v>
      </c>
    </row>
    <row r="415" ht="36" customHeight="1" spans="1:7">
      <c r="A415" s="497" t="s">
        <v>821</v>
      </c>
      <c r="B415" s="498" t="s">
        <v>822</v>
      </c>
      <c r="C415" s="501">
        <v>10</v>
      </c>
      <c r="D415" s="499">
        <v>814</v>
      </c>
      <c r="E415" s="500">
        <f>IF(C415&gt;0,D415/C415-1,IF(C415&lt;0,-(D415/C415-1),""))</f>
        <v>80.4</v>
      </c>
      <c r="F415" s="495" t="str">
        <f t="shared" si="24"/>
        <v>是</v>
      </c>
      <c r="G415" s="481" t="str">
        <f t="shared" si="25"/>
        <v>项</v>
      </c>
    </row>
    <row r="416" ht="36" customHeight="1" spans="1:7">
      <c r="A416" s="497" t="s">
        <v>823</v>
      </c>
      <c r="B416" s="498" t="s">
        <v>824</v>
      </c>
      <c r="C416" s="501"/>
      <c r="D416" s="499">
        <v>199</v>
      </c>
      <c r="E416" s="500" t="str">
        <f>IF(C416&gt;0,D416/C416-1,IF(C416&lt;0,-(D416/C416-1),""))</f>
        <v/>
      </c>
      <c r="F416" s="495" t="str">
        <f t="shared" si="24"/>
        <v>是</v>
      </c>
      <c r="G416" s="481" t="str">
        <f t="shared" si="25"/>
        <v>项</v>
      </c>
    </row>
    <row r="417" ht="36" customHeight="1" spans="1:7">
      <c r="A417" s="497" t="s">
        <v>825</v>
      </c>
      <c r="B417" s="498" t="s">
        <v>826</v>
      </c>
      <c r="C417" s="501">
        <v>210</v>
      </c>
      <c r="D417" s="499">
        <v>0</v>
      </c>
      <c r="E417" s="500">
        <f>IF(C417&gt;0,D417/C417-1,IF(C417&lt;0,-(D417/C417-1),""))</f>
        <v>-1</v>
      </c>
      <c r="F417" s="495" t="str">
        <f t="shared" si="24"/>
        <v>是</v>
      </c>
      <c r="G417" s="481" t="str">
        <f t="shared" si="25"/>
        <v>项</v>
      </c>
    </row>
    <row r="418" ht="36" customHeight="1" spans="1:7">
      <c r="A418" s="497" t="s">
        <v>827</v>
      </c>
      <c r="B418" s="498" t="s">
        <v>828</v>
      </c>
      <c r="C418" s="499"/>
      <c r="D418" s="499">
        <v>663</v>
      </c>
      <c r="E418" s="500"/>
      <c r="F418" s="495" t="str">
        <f t="shared" si="24"/>
        <v>是</v>
      </c>
      <c r="G418" s="481" t="str">
        <f t="shared" si="25"/>
        <v>项</v>
      </c>
    </row>
    <row r="419" ht="36" customHeight="1" spans="1:7">
      <c r="A419" s="490" t="s">
        <v>829</v>
      </c>
      <c r="B419" s="491" t="s">
        <v>830</v>
      </c>
      <c r="C419" s="493"/>
      <c r="D419" s="493"/>
      <c r="E419" s="494"/>
      <c r="F419" s="495" t="str">
        <f t="shared" si="24"/>
        <v>否</v>
      </c>
      <c r="G419" s="481" t="str">
        <f t="shared" si="25"/>
        <v>款</v>
      </c>
    </row>
    <row r="420" ht="36" customHeight="1" spans="1:7">
      <c r="A420" s="498">
        <v>2059999</v>
      </c>
      <c r="B420" s="498" t="s">
        <v>831</v>
      </c>
      <c r="C420" s="499"/>
      <c r="D420" s="499"/>
      <c r="E420" s="500"/>
      <c r="F420" s="495" t="str">
        <f t="shared" si="24"/>
        <v>否</v>
      </c>
      <c r="G420" s="481" t="str">
        <f t="shared" si="25"/>
        <v>项</v>
      </c>
    </row>
    <row r="421" ht="36" customHeight="1" spans="1:7">
      <c r="A421" s="505" t="s">
        <v>832</v>
      </c>
      <c r="B421" s="506" t="s">
        <v>543</v>
      </c>
      <c r="C421" s="507"/>
      <c r="D421" s="507"/>
      <c r="E421" s="494"/>
      <c r="F421" s="495" t="str">
        <f t="shared" si="24"/>
        <v>否</v>
      </c>
      <c r="G421" s="481" t="str">
        <f t="shared" si="25"/>
        <v>项</v>
      </c>
    </row>
    <row r="422" ht="36" customHeight="1" spans="1:7">
      <c r="A422" s="505" t="s">
        <v>833</v>
      </c>
      <c r="B422" s="506" t="s">
        <v>834</v>
      </c>
      <c r="C422" s="507"/>
      <c r="D422" s="507"/>
      <c r="E422" s="494"/>
      <c r="F422" s="495" t="str">
        <f t="shared" si="24"/>
        <v>否</v>
      </c>
      <c r="G422" s="481" t="str">
        <f t="shared" si="25"/>
        <v>项</v>
      </c>
    </row>
    <row r="423" ht="36" customHeight="1" spans="1:7">
      <c r="A423" s="490" t="s">
        <v>82</v>
      </c>
      <c r="B423" s="491" t="s">
        <v>83</v>
      </c>
      <c r="C423" s="510">
        <v>3894</v>
      </c>
      <c r="D423" s="493">
        <v>4966</v>
      </c>
      <c r="E423" s="494"/>
      <c r="F423" s="495" t="str">
        <f t="shared" si="24"/>
        <v>是</v>
      </c>
      <c r="G423" s="481" t="str">
        <f t="shared" si="25"/>
        <v>类</v>
      </c>
    </row>
    <row r="424" ht="36" customHeight="1" spans="1:7">
      <c r="A424" s="490" t="s">
        <v>835</v>
      </c>
      <c r="B424" s="491" t="s">
        <v>836</v>
      </c>
      <c r="C424" s="496">
        <v>107</v>
      </c>
      <c r="D424" s="493">
        <v>179</v>
      </c>
      <c r="E424" s="494"/>
      <c r="F424" s="495" t="str">
        <f t="shared" si="24"/>
        <v>是</v>
      </c>
      <c r="G424" s="481" t="str">
        <f t="shared" si="25"/>
        <v>款</v>
      </c>
    </row>
    <row r="425" ht="36" customHeight="1" spans="1:7">
      <c r="A425" s="497" t="s">
        <v>837</v>
      </c>
      <c r="B425" s="498" t="s">
        <v>162</v>
      </c>
      <c r="C425" s="496">
        <v>107</v>
      </c>
      <c r="D425" s="499">
        <v>107</v>
      </c>
      <c r="E425" s="500"/>
      <c r="F425" s="495" t="str">
        <f t="shared" si="24"/>
        <v>是</v>
      </c>
      <c r="G425" s="481" t="str">
        <f t="shared" si="25"/>
        <v>项</v>
      </c>
    </row>
    <row r="426" ht="36" customHeight="1" spans="1:7">
      <c r="A426" s="497" t="s">
        <v>838</v>
      </c>
      <c r="B426" s="498" t="s">
        <v>164</v>
      </c>
      <c r="C426" s="499">
        <v>0</v>
      </c>
      <c r="D426" s="499">
        <v>0</v>
      </c>
      <c r="E426" s="500" t="str">
        <f>IF(C426&gt;0,D426/C426-1,IF(C426&lt;0,-(D426/C426-1),""))</f>
        <v/>
      </c>
      <c r="F426" s="495" t="str">
        <f t="shared" si="24"/>
        <v>否</v>
      </c>
      <c r="G426" s="481" t="str">
        <f t="shared" si="25"/>
        <v>项</v>
      </c>
    </row>
    <row r="427" ht="36" customHeight="1" spans="1:7">
      <c r="A427" s="497" t="s">
        <v>839</v>
      </c>
      <c r="B427" s="498" t="s">
        <v>166</v>
      </c>
      <c r="C427" s="499"/>
      <c r="D427" s="499"/>
      <c r="E427" s="500"/>
      <c r="F427" s="495" t="str">
        <f t="shared" si="24"/>
        <v>否</v>
      </c>
      <c r="G427" s="481" t="str">
        <f t="shared" si="25"/>
        <v>项</v>
      </c>
    </row>
    <row r="428" ht="36" customHeight="1" spans="1:7">
      <c r="A428" s="497" t="s">
        <v>840</v>
      </c>
      <c r="B428" s="498" t="s">
        <v>841</v>
      </c>
      <c r="C428" s="499"/>
      <c r="D428" s="499">
        <v>72</v>
      </c>
      <c r="E428" s="500"/>
      <c r="F428" s="495" t="str">
        <f t="shared" si="24"/>
        <v>是</v>
      </c>
      <c r="G428" s="481" t="str">
        <f t="shared" si="25"/>
        <v>项</v>
      </c>
    </row>
    <row r="429" ht="36" customHeight="1" spans="1:7">
      <c r="A429" s="490" t="s">
        <v>842</v>
      </c>
      <c r="B429" s="491" t="s">
        <v>843</v>
      </c>
      <c r="C429" s="493"/>
      <c r="D429" s="493"/>
      <c r="E429" s="494"/>
      <c r="F429" s="495" t="str">
        <f t="shared" si="24"/>
        <v>否</v>
      </c>
      <c r="G429" s="481" t="str">
        <f t="shared" si="25"/>
        <v>款</v>
      </c>
    </row>
    <row r="430" ht="36" customHeight="1" spans="1:7">
      <c r="A430" s="497" t="s">
        <v>844</v>
      </c>
      <c r="B430" s="498" t="s">
        <v>845</v>
      </c>
      <c r="C430" s="499"/>
      <c r="D430" s="499"/>
      <c r="E430" s="500"/>
      <c r="F430" s="495" t="str">
        <f t="shared" si="24"/>
        <v>否</v>
      </c>
      <c r="G430" s="481" t="str">
        <f t="shared" si="25"/>
        <v>项</v>
      </c>
    </row>
    <row r="431" ht="36" customHeight="1" spans="1:7">
      <c r="A431" s="497" t="s">
        <v>846</v>
      </c>
      <c r="B431" s="498" t="s">
        <v>847</v>
      </c>
      <c r="C431" s="499">
        <v>0</v>
      </c>
      <c r="D431" s="499">
        <v>0</v>
      </c>
      <c r="E431" s="500" t="str">
        <f>IF(C431&gt;0,D431/C431-1,IF(C431&lt;0,-(D431/C431-1),""))</f>
        <v/>
      </c>
      <c r="F431" s="495" t="str">
        <f t="shared" si="24"/>
        <v>否</v>
      </c>
      <c r="G431" s="481" t="str">
        <f t="shared" si="25"/>
        <v>项</v>
      </c>
    </row>
    <row r="432" ht="36" customHeight="1" spans="1:7">
      <c r="A432" s="497" t="s">
        <v>848</v>
      </c>
      <c r="B432" s="498" t="s">
        <v>849</v>
      </c>
      <c r="C432" s="499">
        <v>0</v>
      </c>
      <c r="D432" s="499">
        <v>0</v>
      </c>
      <c r="E432" s="500" t="str">
        <f>IF(C432&gt;0,D432/C432-1,IF(C432&lt;0,-(D432/C432-1),""))</f>
        <v/>
      </c>
      <c r="F432" s="495" t="str">
        <f t="shared" si="24"/>
        <v>否</v>
      </c>
      <c r="G432" s="481" t="str">
        <f t="shared" si="25"/>
        <v>项</v>
      </c>
    </row>
    <row r="433" ht="36" customHeight="1" spans="1:7">
      <c r="A433" s="497" t="s">
        <v>850</v>
      </c>
      <c r="B433" s="498" t="s">
        <v>851</v>
      </c>
      <c r="C433" s="499">
        <v>0</v>
      </c>
      <c r="D433" s="499">
        <v>0</v>
      </c>
      <c r="E433" s="500" t="str">
        <f>IF(C433&gt;0,D433/C433-1,IF(C433&lt;0,-(D433/C433-1),""))</f>
        <v/>
      </c>
      <c r="F433" s="495" t="str">
        <f t="shared" si="24"/>
        <v>否</v>
      </c>
      <c r="G433" s="481" t="str">
        <f t="shared" si="25"/>
        <v>项</v>
      </c>
    </row>
    <row r="434" ht="36" customHeight="1" spans="1:7">
      <c r="A434" s="497" t="s">
        <v>852</v>
      </c>
      <c r="B434" s="498" t="s">
        <v>853</v>
      </c>
      <c r="C434" s="499"/>
      <c r="D434" s="499"/>
      <c r="E434" s="500"/>
      <c r="F434" s="495" t="str">
        <f t="shared" si="24"/>
        <v>否</v>
      </c>
      <c r="G434" s="481" t="str">
        <f t="shared" si="25"/>
        <v>项</v>
      </c>
    </row>
    <row r="435" ht="36" customHeight="1" spans="1:7">
      <c r="A435" s="497" t="s">
        <v>854</v>
      </c>
      <c r="B435" s="498" t="s">
        <v>855</v>
      </c>
      <c r="C435" s="499">
        <v>0</v>
      </c>
      <c r="D435" s="499">
        <v>0</v>
      </c>
      <c r="E435" s="500" t="str">
        <f>IF(C435&gt;0,D435/C435-1,IF(C435&lt;0,-(D435/C435-1),""))</f>
        <v/>
      </c>
      <c r="F435" s="495" t="str">
        <f t="shared" si="24"/>
        <v>否</v>
      </c>
      <c r="G435" s="481" t="str">
        <f t="shared" si="25"/>
        <v>项</v>
      </c>
    </row>
    <row r="436" ht="36" customHeight="1" spans="1:7">
      <c r="A436" s="502">
        <v>2060208</v>
      </c>
      <c r="B436" s="511" t="s">
        <v>856</v>
      </c>
      <c r="C436" s="499">
        <v>0</v>
      </c>
      <c r="D436" s="499">
        <v>0</v>
      </c>
      <c r="E436" s="500" t="str">
        <f>IF(C436&gt;0,D436/C436-1,IF(C436&lt;0,-(D436/C436-1),""))</f>
        <v/>
      </c>
      <c r="F436" s="495" t="str">
        <f t="shared" si="24"/>
        <v>否</v>
      </c>
      <c r="G436" s="481" t="str">
        <f t="shared" si="25"/>
        <v>项</v>
      </c>
    </row>
    <row r="437" ht="36" customHeight="1" spans="1:7">
      <c r="A437" s="497" t="s">
        <v>857</v>
      </c>
      <c r="B437" s="498" t="s">
        <v>858</v>
      </c>
      <c r="C437" s="499"/>
      <c r="D437" s="499"/>
      <c r="E437" s="500"/>
      <c r="F437" s="495" t="str">
        <f t="shared" si="24"/>
        <v>否</v>
      </c>
      <c r="G437" s="481" t="str">
        <f t="shared" si="25"/>
        <v>项</v>
      </c>
    </row>
    <row r="438" ht="36" customHeight="1" spans="1:7">
      <c r="A438" s="490" t="s">
        <v>859</v>
      </c>
      <c r="B438" s="491" t="s">
        <v>860</v>
      </c>
      <c r="C438" s="493"/>
      <c r="D438" s="493"/>
      <c r="E438" s="494"/>
      <c r="F438" s="495" t="str">
        <f t="shared" si="24"/>
        <v>否</v>
      </c>
      <c r="G438" s="481" t="str">
        <f t="shared" si="25"/>
        <v>款</v>
      </c>
    </row>
    <row r="439" ht="36" customHeight="1" spans="1:7">
      <c r="A439" s="497" t="s">
        <v>861</v>
      </c>
      <c r="B439" s="498" t="s">
        <v>845</v>
      </c>
      <c r="C439" s="499"/>
      <c r="D439" s="499"/>
      <c r="E439" s="500"/>
      <c r="F439" s="495" t="str">
        <f t="shared" si="24"/>
        <v>否</v>
      </c>
      <c r="G439" s="481" t="str">
        <f t="shared" si="25"/>
        <v>项</v>
      </c>
    </row>
    <row r="440" ht="36" customHeight="1" spans="1:7">
      <c r="A440" s="497" t="s">
        <v>862</v>
      </c>
      <c r="B440" s="498" t="s">
        <v>863</v>
      </c>
      <c r="C440" s="499"/>
      <c r="D440" s="499"/>
      <c r="E440" s="500"/>
      <c r="F440" s="495" t="str">
        <f t="shared" si="24"/>
        <v>否</v>
      </c>
      <c r="G440" s="481" t="str">
        <f t="shared" si="25"/>
        <v>项</v>
      </c>
    </row>
    <row r="441" ht="36" customHeight="1" spans="1:7">
      <c r="A441" s="497" t="s">
        <v>864</v>
      </c>
      <c r="B441" s="498" t="s">
        <v>865</v>
      </c>
      <c r="C441" s="499">
        <v>0</v>
      </c>
      <c r="D441" s="499">
        <v>0</v>
      </c>
      <c r="E441" s="500" t="str">
        <f>IF(C441&gt;0,D441/C441-1,IF(C441&lt;0,-(D441/C441-1),""))</f>
        <v/>
      </c>
      <c r="F441" s="495" t="str">
        <f t="shared" si="24"/>
        <v>否</v>
      </c>
      <c r="G441" s="481" t="str">
        <f t="shared" si="25"/>
        <v>项</v>
      </c>
    </row>
    <row r="442" ht="36" customHeight="1" spans="1:7">
      <c r="A442" s="497" t="s">
        <v>866</v>
      </c>
      <c r="B442" s="498" t="s">
        <v>867</v>
      </c>
      <c r="C442" s="499">
        <v>0</v>
      </c>
      <c r="D442" s="499">
        <v>0</v>
      </c>
      <c r="E442" s="500" t="str">
        <f>IF(C442&gt;0,D442/C442-1,IF(C442&lt;0,-(D442/C442-1),""))</f>
        <v/>
      </c>
      <c r="F442" s="495" t="str">
        <f t="shared" si="24"/>
        <v>否</v>
      </c>
      <c r="G442" s="481" t="str">
        <f t="shared" si="25"/>
        <v>项</v>
      </c>
    </row>
    <row r="443" ht="36" customHeight="1" spans="1:7">
      <c r="A443" s="497" t="s">
        <v>868</v>
      </c>
      <c r="B443" s="498" t="s">
        <v>869</v>
      </c>
      <c r="C443" s="499">
        <v>0</v>
      </c>
      <c r="D443" s="499">
        <v>0</v>
      </c>
      <c r="E443" s="500" t="str">
        <f>IF(C443&gt;0,D443/C443-1,IF(C443&lt;0,-(D443/C443-1),""))</f>
        <v/>
      </c>
      <c r="F443" s="495" t="str">
        <f t="shared" si="24"/>
        <v>否</v>
      </c>
      <c r="G443" s="481" t="str">
        <f t="shared" si="25"/>
        <v>项</v>
      </c>
    </row>
    <row r="444" ht="36" customHeight="1" spans="1:7">
      <c r="A444" s="490" t="s">
        <v>870</v>
      </c>
      <c r="B444" s="491" t="s">
        <v>871</v>
      </c>
      <c r="C444" s="493">
        <v>3574</v>
      </c>
      <c r="D444" s="493">
        <v>4669</v>
      </c>
      <c r="E444" s="494"/>
      <c r="F444" s="495" t="str">
        <f t="shared" si="24"/>
        <v>是</v>
      </c>
      <c r="G444" s="481" t="str">
        <f t="shared" si="25"/>
        <v>款</v>
      </c>
    </row>
    <row r="445" ht="36" customHeight="1" spans="1:7">
      <c r="A445" s="497" t="s">
        <v>872</v>
      </c>
      <c r="B445" s="498" t="s">
        <v>845</v>
      </c>
      <c r="C445" s="499"/>
      <c r="D445" s="499"/>
      <c r="E445" s="500"/>
      <c r="F445" s="495" t="str">
        <f t="shared" si="24"/>
        <v>否</v>
      </c>
      <c r="G445" s="481" t="str">
        <f t="shared" si="25"/>
        <v>项</v>
      </c>
    </row>
    <row r="446" ht="36" customHeight="1" spans="1:7">
      <c r="A446" s="497" t="s">
        <v>873</v>
      </c>
      <c r="B446" s="498" t="s">
        <v>874</v>
      </c>
      <c r="C446" s="499">
        <v>3574</v>
      </c>
      <c r="D446" s="499">
        <v>4639</v>
      </c>
      <c r="E446" s="500"/>
      <c r="F446" s="495" t="str">
        <f t="shared" si="24"/>
        <v>是</v>
      </c>
      <c r="G446" s="481" t="str">
        <f t="shared" si="25"/>
        <v>项</v>
      </c>
    </row>
    <row r="447" ht="36" customHeight="1" spans="1:7">
      <c r="A447" s="512">
        <v>2060405</v>
      </c>
      <c r="B447" s="498" t="s">
        <v>875</v>
      </c>
      <c r="C447" s="499"/>
      <c r="D447" s="499"/>
      <c r="E447" s="500"/>
      <c r="F447" s="495" t="str">
        <f t="shared" si="24"/>
        <v>否</v>
      </c>
      <c r="G447" s="481" t="str">
        <f t="shared" si="25"/>
        <v>项</v>
      </c>
    </row>
    <row r="448" ht="36" customHeight="1" spans="1:7">
      <c r="A448" s="497" t="s">
        <v>876</v>
      </c>
      <c r="B448" s="498" t="s">
        <v>877</v>
      </c>
      <c r="C448" s="499"/>
      <c r="D448" s="499">
        <v>30</v>
      </c>
      <c r="E448" s="500"/>
      <c r="F448" s="495" t="str">
        <f t="shared" si="24"/>
        <v>是</v>
      </c>
      <c r="G448" s="481" t="str">
        <f t="shared" si="25"/>
        <v>项</v>
      </c>
    </row>
    <row r="449" ht="36" customHeight="1" spans="1:7">
      <c r="A449" s="490" t="s">
        <v>878</v>
      </c>
      <c r="B449" s="491" t="s">
        <v>879</v>
      </c>
      <c r="C449" s="493"/>
      <c r="D449" s="493"/>
      <c r="E449" s="494"/>
      <c r="F449" s="495" t="str">
        <f t="shared" si="24"/>
        <v>否</v>
      </c>
      <c r="G449" s="481" t="str">
        <f t="shared" si="25"/>
        <v>款</v>
      </c>
    </row>
    <row r="450" ht="36" customHeight="1" spans="1:7">
      <c r="A450" s="497" t="s">
        <v>880</v>
      </c>
      <c r="B450" s="498" t="s">
        <v>845</v>
      </c>
      <c r="C450" s="499"/>
      <c r="D450" s="499"/>
      <c r="E450" s="500"/>
      <c r="F450" s="495" t="str">
        <f t="shared" si="24"/>
        <v>否</v>
      </c>
      <c r="G450" s="481" t="str">
        <f t="shared" si="25"/>
        <v>项</v>
      </c>
    </row>
    <row r="451" ht="36" customHeight="1" spans="1:7">
      <c r="A451" s="497" t="s">
        <v>881</v>
      </c>
      <c r="B451" s="498" t="s">
        <v>882</v>
      </c>
      <c r="C451" s="499">
        <v>0</v>
      </c>
      <c r="D451" s="499">
        <v>0</v>
      </c>
      <c r="E451" s="500" t="str">
        <f>IF(C451&gt;0,D451/C451-1,IF(C451&lt;0,-(D451/C451-1),""))</f>
        <v/>
      </c>
      <c r="F451" s="495" t="str">
        <f t="shared" si="24"/>
        <v>否</v>
      </c>
      <c r="G451" s="481" t="str">
        <f t="shared" si="25"/>
        <v>项</v>
      </c>
    </row>
    <row r="452" ht="36" customHeight="1" spans="1:7">
      <c r="A452" s="497" t="s">
        <v>883</v>
      </c>
      <c r="B452" s="498" t="s">
        <v>884</v>
      </c>
      <c r="C452" s="499"/>
      <c r="D452" s="499"/>
      <c r="E452" s="500"/>
      <c r="F452" s="495" t="str">
        <f t="shared" ref="F452:F515" si="27">IF(LEN(A452)=3,"是",IF(B452&lt;&gt;"",IF(SUM(C452:D452)&lt;&gt;0,"是","否"),"是"))</f>
        <v>否</v>
      </c>
      <c r="G452" s="481" t="str">
        <f t="shared" ref="G452:G515" si="28">IF(LEN(A452)=3,"类",IF(LEN(A452)=5,"款","项"))</f>
        <v>项</v>
      </c>
    </row>
    <row r="453" ht="36" customHeight="1" spans="1:7">
      <c r="A453" s="497" t="s">
        <v>885</v>
      </c>
      <c r="B453" s="498" t="s">
        <v>886</v>
      </c>
      <c r="C453" s="499"/>
      <c r="D453" s="499"/>
      <c r="E453" s="500"/>
      <c r="F453" s="495" t="str">
        <f t="shared" si="27"/>
        <v>否</v>
      </c>
      <c r="G453" s="481" t="str">
        <f t="shared" si="28"/>
        <v>项</v>
      </c>
    </row>
    <row r="454" ht="36" customHeight="1" spans="1:7">
      <c r="A454" s="490" t="s">
        <v>887</v>
      </c>
      <c r="B454" s="491" t="s">
        <v>888</v>
      </c>
      <c r="C454" s="493"/>
      <c r="D454" s="493"/>
      <c r="E454" s="494"/>
      <c r="F454" s="495" t="str">
        <f t="shared" si="27"/>
        <v>否</v>
      </c>
      <c r="G454" s="481" t="str">
        <f t="shared" si="28"/>
        <v>款</v>
      </c>
    </row>
    <row r="455" ht="36" customHeight="1" spans="1:7">
      <c r="A455" s="497" t="s">
        <v>889</v>
      </c>
      <c r="B455" s="498" t="s">
        <v>890</v>
      </c>
      <c r="C455" s="499"/>
      <c r="D455" s="499"/>
      <c r="E455" s="500"/>
      <c r="F455" s="495" t="str">
        <f t="shared" si="27"/>
        <v>否</v>
      </c>
      <c r="G455" s="481" t="str">
        <f t="shared" si="28"/>
        <v>项</v>
      </c>
    </row>
    <row r="456" ht="36" customHeight="1" spans="1:7">
      <c r="A456" s="497" t="s">
        <v>891</v>
      </c>
      <c r="B456" s="498" t="s">
        <v>892</v>
      </c>
      <c r="C456" s="499"/>
      <c r="D456" s="499"/>
      <c r="E456" s="500"/>
      <c r="F456" s="495" t="str">
        <f t="shared" si="27"/>
        <v>否</v>
      </c>
      <c r="G456" s="481" t="str">
        <f t="shared" si="28"/>
        <v>项</v>
      </c>
    </row>
    <row r="457" ht="36" customHeight="1" spans="1:7">
      <c r="A457" s="497" t="s">
        <v>893</v>
      </c>
      <c r="B457" s="498" t="s">
        <v>894</v>
      </c>
      <c r="C457" s="499">
        <v>0</v>
      </c>
      <c r="D457" s="499">
        <v>0</v>
      </c>
      <c r="E457" s="500" t="str">
        <f>IF(C457&gt;0,D457/C457-1,IF(C457&lt;0,-(D457/C457-1),""))</f>
        <v/>
      </c>
      <c r="F457" s="495" t="str">
        <f t="shared" si="27"/>
        <v>否</v>
      </c>
      <c r="G457" s="481" t="str">
        <f t="shared" si="28"/>
        <v>项</v>
      </c>
    </row>
    <row r="458" ht="36" customHeight="1" spans="1:7">
      <c r="A458" s="497" t="s">
        <v>895</v>
      </c>
      <c r="B458" s="498" t="s">
        <v>896</v>
      </c>
      <c r="C458" s="499"/>
      <c r="D458" s="499"/>
      <c r="E458" s="500"/>
      <c r="F458" s="495" t="str">
        <f t="shared" si="27"/>
        <v>否</v>
      </c>
      <c r="G458" s="481" t="str">
        <f t="shared" si="28"/>
        <v>项</v>
      </c>
    </row>
    <row r="459" ht="36" customHeight="1" spans="1:7">
      <c r="A459" s="490" t="s">
        <v>897</v>
      </c>
      <c r="B459" s="491" t="s">
        <v>898</v>
      </c>
      <c r="C459" s="496">
        <v>213</v>
      </c>
      <c r="D459" s="493">
        <v>118</v>
      </c>
      <c r="E459" s="494"/>
      <c r="F459" s="495" t="str">
        <f t="shared" si="27"/>
        <v>是</v>
      </c>
      <c r="G459" s="481" t="str">
        <f t="shared" si="28"/>
        <v>款</v>
      </c>
    </row>
    <row r="460" ht="36" customHeight="1" spans="1:7">
      <c r="A460" s="497" t="s">
        <v>899</v>
      </c>
      <c r="B460" s="498" t="s">
        <v>845</v>
      </c>
      <c r="C460" s="496">
        <v>59</v>
      </c>
      <c r="D460" s="499"/>
      <c r="E460" s="500"/>
      <c r="F460" s="495" t="str">
        <f t="shared" si="27"/>
        <v>是</v>
      </c>
      <c r="G460" s="481" t="str">
        <f t="shared" si="28"/>
        <v>项</v>
      </c>
    </row>
    <row r="461" ht="36" customHeight="1" spans="1:7">
      <c r="A461" s="497" t="s">
        <v>900</v>
      </c>
      <c r="B461" s="498" t="s">
        <v>901</v>
      </c>
      <c r="C461" s="496">
        <v>154</v>
      </c>
      <c r="D461" s="499">
        <v>118</v>
      </c>
      <c r="E461" s="500"/>
      <c r="F461" s="495" t="str">
        <f t="shared" si="27"/>
        <v>是</v>
      </c>
      <c r="G461" s="481" t="str">
        <f t="shared" si="28"/>
        <v>项</v>
      </c>
    </row>
    <row r="462" ht="36" customHeight="1" spans="1:7">
      <c r="A462" s="497" t="s">
        <v>902</v>
      </c>
      <c r="B462" s="498" t="s">
        <v>903</v>
      </c>
      <c r="C462" s="499"/>
      <c r="D462" s="499"/>
      <c r="E462" s="500"/>
      <c r="F462" s="495" t="str">
        <f t="shared" si="27"/>
        <v>否</v>
      </c>
      <c r="G462" s="481" t="str">
        <f t="shared" si="28"/>
        <v>项</v>
      </c>
    </row>
    <row r="463" ht="36" customHeight="1" spans="1:7">
      <c r="A463" s="497" t="s">
        <v>904</v>
      </c>
      <c r="B463" s="498" t="s">
        <v>905</v>
      </c>
      <c r="C463" s="499"/>
      <c r="D463" s="499"/>
      <c r="E463" s="500"/>
      <c r="F463" s="495" t="str">
        <f t="shared" si="27"/>
        <v>否</v>
      </c>
      <c r="G463" s="481" t="str">
        <f t="shared" si="28"/>
        <v>项</v>
      </c>
    </row>
    <row r="464" ht="36" customHeight="1" spans="1:7">
      <c r="A464" s="497" t="s">
        <v>906</v>
      </c>
      <c r="B464" s="498" t="s">
        <v>907</v>
      </c>
      <c r="C464" s="499">
        <v>0</v>
      </c>
      <c r="D464" s="499">
        <v>0</v>
      </c>
      <c r="E464" s="500" t="str">
        <f>IF(C464&gt;0,D464/C464-1,IF(C464&lt;0,-(D464/C464-1),""))</f>
        <v/>
      </c>
      <c r="F464" s="495" t="str">
        <f t="shared" si="27"/>
        <v>否</v>
      </c>
      <c r="G464" s="481" t="str">
        <f t="shared" si="28"/>
        <v>项</v>
      </c>
    </row>
    <row r="465" ht="36" customHeight="1" spans="1:7">
      <c r="A465" s="497" t="s">
        <v>908</v>
      </c>
      <c r="B465" s="498" t="s">
        <v>909</v>
      </c>
      <c r="C465" s="499"/>
      <c r="D465" s="499"/>
      <c r="E465" s="500"/>
      <c r="F465" s="495" t="str">
        <f t="shared" si="27"/>
        <v>否</v>
      </c>
      <c r="G465" s="481" t="str">
        <f t="shared" si="28"/>
        <v>项</v>
      </c>
    </row>
    <row r="466" ht="36" customHeight="1" spans="1:7">
      <c r="A466" s="490" t="s">
        <v>910</v>
      </c>
      <c r="B466" s="491" t="s">
        <v>911</v>
      </c>
      <c r="C466" s="493"/>
      <c r="D466" s="493"/>
      <c r="E466" s="494"/>
      <c r="F466" s="495" t="str">
        <f t="shared" si="27"/>
        <v>否</v>
      </c>
      <c r="G466" s="481" t="str">
        <f t="shared" si="28"/>
        <v>款</v>
      </c>
    </row>
    <row r="467" ht="36" customHeight="1" spans="1:7">
      <c r="A467" s="497" t="s">
        <v>912</v>
      </c>
      <c r="B467" s="498" t="s">
        <v>913</v>
      </c>
      <c r="C467" s="499"/>
      <c r="D467" s="499"/>
      <c r="E467" s="500"/>
      <c r="F467" s="495" t="str">
        <f t="shared" si="27"/>
        <v>否</v>
      </c>
      <c r="G467" s="481" t="str">
        <f t="shared" si="28"/>
        <v>项</v>
      </c>
    </row>
    <row r="468" ht="36" customHeight="1" spans="1:7">
      <c r="A468" s="497" t="s">
        <v>914</v>
      </c>
      <c r="B468" s="498" t="s">
        <v>915</v>
      </c>
      <c r="C468" s="499"/>
      <c r="D468" s="499"/>
      <c r="E468" s="500"/>
      <c r="F468" s="495" t="str">
        <f t="shared" si="27"/>
        <v>否</v>
      </c>
      <c r="G468" s="481" t="str">
        <f t="shared" si="28"/>
        <v>项</v>
      </c>
    </row>
    <row r="469" ht="36" customHeight="1" spans="1:7">
      <c r="A469" s="497" t="s">
        <v>916</v>
      </c>
      <c r="B469" s="498" t="s">
        <v>917</v>
      </c>
      <c r="C469" s="499">
        <v>0</v>
      </c>
      <c r="D469" s="499">
        <v>0</v>
      </c>
      <c r="E469" s="500" t="str">
        <f>IF(C469&gt;0,D469/C469-1,IF(C469&lt;0,-(D469/C469-1),""))</f>
        <v/>
      </c>
      <c r="F469" s="495" t="str">
        <f t="shared" si="27"/>
        <v>否</v>
      </c>
      <c r="G469" s="481" t="str">
        <f t="shared" si="28"/>
        <v>项</v>
      </c>
    </row>
    <row r="470" ht="36" customHeight="1" spans="1:7">
      <c r="A470" s="490" t="s">
        <v>918</v>
      </c>
      <c r="B470" s="491" t="s">
        <v>919</v>
      </c>
      <c r="C470" s="493"/>
      <c r="D470" s="493"/>
      <c r="E470" s="494"/>
      <c r="F470" s="495" t="str">
        <f t="shared" si="27"/>
        <v>否</v>
      </c>
      <c r="G470" s="481" t="str">
        <f t="shared" si="28"/>
        <v>款</v>
      </c>
    </row>
    <row r="471" ht="36" customHeight="1" spans="1:7">
      <c r="A471" s="497" t="s">
        <v>920</v>
      </c>
      <c r="B471" s="498" t="s">
        <v>921</v>
      </c>
      <c r="C471" s="499"/>
      <c r="D471" s="499"/>
      <c r="E471" s="500"/>
      <c r="F471" s="495" t="str">
        <f t="shared" si="27"/>
        <v>否</v>
      </c>
      <c r="G471" s="481" t="str">
        <f t="shared" si="28"/>
        <v>项</v>
      </c>
    </row>
    <row r="472" ht="36" customHeight="1" spans="1:7">
      <c r="A472" s="497" t="s">
        <v>922</v>
      </c>
      <c r="B472" s="498" t="s">
        <v>923</v>
      </c>
      <c r="C472" s="499"/>
      <c r="D472" s="499"/>
      <c r="E472" s="500"/>
      <c r="F472" s="495" t="str">
        <f t="shared" si="27"/>
        <v>否</v>
      </c>
      <c r="G472" s="481" t="str">
        <f t="shared" si="28"/>
        <v>项</v>
      </c>
    </row>
    <row r="473" ht="36" customHeight="1" spans="1:7">
      <c r="A473" s="497" t="s">
        <v>924</v>
      </c>
      <c r="B473" s="498" t="s">
        <v>925</v>
      </c>
      <c r="C473" s="499">
        <v>0</v>
      </c>
      <c r="D473" s="499">
        <v>0</v>
      </c>
      <c r="E473" s="500" t="str">
        <f>IF(C473&gt;0,D473/C473-1,IF(C473&lt;0,-(D473/C473-1),""))</f>
        <v/>
      </c>
      <c r="F473" s="495" t="str">
        <f t="shared" si="27"/>
        <v>否</v>
      </c>
      <c r="G473" s="481" t="str">
        <f t="shared" si="28"/>
        <v>项</v>
      </c>
    </row>
    <row r="474" ht="36" customHeight="1" spans="1:7">
      <c r="A474" s="490" t="s">
        <v>926</v>
      </c>
      <c r="B474" s="491" t="s">
        <v>927</v>
      </c>
      <c r="C474" s="493"/>
      <c r="D474" s="493"/>
      <c r="E474" s="494"/>
      <c r="F474" s="495" t="str">
        <f t="shared" si="27"/>
        <v>否</v>
      </c>
      <c r="G474" s="481" t="str">
        <f t="shared" si="28"/>
        <v>款</v>
      </c>
    </row>
    <row r="475" ht="36" customHeight="1" spans="1:7">
      <c r="A475" s="497" t="s">
        <v>928</v>
      </c>
      <c r="B475" s="498" t="s">
        <v>929</v>
      </c>
      <c r="C475" s="499"/>
      <c r="D475" s="499"/>
      <c r="E475" s="500"/>
      <c r="F475" s="495" t="str">
        <f t="shared" si="27"/>
        <v>否</v>
      </c>
      <c r="G475" s="481" t="str">
        <f t="shared" si="28"/>
        <v>项</v>
      </c>
    </row>
    <row r="476" ht="36" customHeight="1" spans="1:7">
      <c r="A476" s="497" t="s">
        <v>930</v>
      </c>
      <c r="B476" s="498" t="s">
        <v>931</v>
      </c>
      <c r="C476" s="499">
        <v>0</v>
      </c>
      <c r="D476" s="499">
        <v>0</v>
      </c>
      <c r="E476" s="500" t="str">
        <f>IF(C476&gt;0,D476/C476-1,IF(C476&lt;0,-(D476/C476-1),""))</f>
        <v/>
      </c>
      <c r="F476" s="495" t="str">
        <f t="shared" si="27"/>
        <v>否</v>
      </c>
      <c r="G476" s="481" t="str">
        <f t="shared" si="28"/>
        <v>项</v>
      </c>
    </row>
    <row r="477" ht="36" customHeight="1" spans="1:7">
      <c r="A477" s="497" t="s">
        <v>932</v>
      </c>
      <c r="B477" s="498" t="s">
        <v>933</v>
      </c>
      <c r="C477" s="499"/>
      <c r="D477" s="499"/>
      <c r="E477" s="500"/>
      <c r="F477" s="495" t="str">
        <f t="shared" si="27"/>
        <v>否</v>
      </c>
      <c r="G477" s="481" t="str">
        <f t="shared" si="28"/>
        <v>项</v>
      </c>
    </row>
    <row r="478" ht="36" customHeight="1" spans="1:7">
      <c r="A478" s="497" t="s">
        <v>934</v>
      </c>
      <c r="B478" s="498" t="s">
        <v>935</v>
      </c>
      <c r="C478" s="499"/>
      <c r="D478" s="499"/>
      <c r="E478" s="500"/>
      <c r="F478" s="495" t="str">
        <f t="shared" si="27"/>
        <v>否</v>
      </c>
      <c r="G478" s="481" t="str">
        <f t="shared" si="28"/>
        <v>项</v>
      </c>
    </row>
    <row r="479" ht="36" customHeight="1" spans="1:7">
      <c r="A479" s="490" t="s">
        <v>936</v>
      </c>
      <c r="B479" s="506" t="s">
        <v>543</v>
      </c>
      <c r="C479" s="507"/>
      <c r="D479" s="507"/>
      <c r="E479" s="494"/>
      <c r="F479" s="495" t="str">
        <f t="shared" si="27"/>
        <v>否</v>
      </c>
      <c r="G479" s="481" t="str">
        <f t="shared" si="28"/>
        <v>项</v>
      </c>
    </row>
    <row r="480" ht="36" customHeight="1" spans="1:7">
      <c r="A480" s="490" t="s">
        <v>85</v>
      </c>
      <c r="B480" s="491" t="s">
        <v>86</v>
      </c>
      <c r="C480" s="510">
        <v>3027</v>
      </c>
      <c r="D480" s="493">
        <v>4938</v>
      </c>
      <c r="E480" s="494"/>
      <c r="F480" s="495" t="str">
        <f t="shared" si="27"/>
        <v>是</v>
      </c>
      <c r="G480" s="481" t="str">
        <f t="shared" si="28"/>
        <v>类</v>
      </c>
    </row>
    <row r="481" ht="36" customHeight="1" spans="1:7">
      <c r="A481" s="490" t="s">
        <v>937</v>
      </c>
      <c r="B481" s="491" t="s">
        <v>938</v>
      </c>
      <c r="C481" s="496">
        <v>2174</v>
      </c>
      <c r="D481" s="493">
        <v>3928</v>
      </c>
      <c r="E481" s="494"/>
      <c r="F481" s="495" t="str">
        <f t="shared" si="27"/>
        <v>是</v>
      </c>
      <c r="G481" s="481" t="str">
        <f t="shared" si="28"/>
        <v>款</v>
      </c>
    </row>
    <row r="482" ht="36" customHeight="1" spans="1:7">
      <c r="A482" s="497" t="s">
        <v>939</v>
      </c>
      <c r="B482" s="498" t="s">
        <v>162</v>
      </c>
      <c r="C482" s="496">
        <v>433</v>
      </c>
      <c r="D482" s="499">
        <v>428</v>
      </c>
      <c r="E482" s="500"/>
      <c r="F482" s="495" t="str">
        <f t="shared" si="27"/>
        <v>是</v>
      </c>
      <c r="G482" s="481" t="str">
        <f t="shared" si="28"/>
        <v>项</v>
      </c>
    </row>
    <row r="483" ht="36" customHeight="1" spans="1:7">
      <c r="A483" s="497" t="s">
        <v>940</v>
      </c>
      <c r="B483" s="498" t="s">
        <v>164</v>
      </c>
      <c r="C483" s="496">
        <v>45</v>
      </c>
      <c r="D483" s="499">
        <v>38</v>
      </c>
      <c r="E483" s="500">
        <f>IF(C483&gt;0,D483/C483-1,IF(C483&lt;0,-(D483/C483-1),""))</f>
        <v>-0.155555555555556</v>
      </c>
      <c r="F483" s="495" t="str">
        <f t="shared" si="27"/>
        <v>是</v>
      </c>
      <c r="G483" s="481" t="str">
        <f t="shared" si="28"/>
        <v>项</v>
      </c>
    </row>
    <row r="484" ht="36" customHeight="1" spans="1:7">
      <c r="A484" s="497" t="s">
        <v>941</v>
      </c>
      <c r="B484" s="498" t="s">
        <v>166</v>
      </c>
      <c r="C484" s="501">
        <v>0</v>
      </c>
      <c r="D484" s="499"/>
      <c r="E484" s="500"/>
      <c r="F484" s="495" t="str">
        <f t="shared" si="27"/>
        <v>否</v>
      </c>
      <c r="G484" s="481" t="str">
        <f t="shared" si="28"/>
        <v>项</v>
      </c>
    </row>
    <row r="485" ht="36" customHeight="1" spans="1:7">
      <c r="A485" s="497" t="s">
        <v>942</v>
      </c>
      <c r="B485" s="498" t="s">
        <v>943</v>
      </c>
      <c r="C485" s="501">
        <v>140</v>
      </c>
      <c r="D485" s="499">
        <v>137</v>
      </c>
      <c r="E485" s="500"/>
      <c r="F485" s="495" t="str">
        <f t="shared" si="27"/>
        <v>是</v>
      </c>
      <c r="G485" s="481" t="str">
        <f t="shared" si="28"/>
        <v>项</v>
      </c>
    </row>
    <row r="486" ht="36" customHeight="1" spans="1:7">
      <c r="A486" s="497" t="s">
        <v>944</v>
      </c>
      <c r="B486" s="498" t="s">
        <v>945</v>
      </c>
      <c r="C486" s="501">
        <v>0</v>
      </c>
      <c r="D486" s="499"/>
      <c r="E486" s="500"/>
      <c r="F486" s="495" t="str">
        <f t="shared" si="27"/>
        <v>否</v>
      </c>
      <c r="G486" s="481" t="str">
        <f t="shared" si="28"/>
        <v>项</v>
      </c>
    </row>
    <row r="487" ht="36" customHeight="1" spans="1:7">
      <c r="A487" s="497" t="s">
        <v>946</v>
      </c>
      <c r="B487" s="498" t="s">
        <v>947</v>
      </c>
      <c r="C487" s="501">
        <v>0</v>
      </c>
      <c r="D487" s="499">
        <v>0</v>
      </c>
      <c r="E487" s="500" t="str">
        <f>IF(C487&gt;0,D487/C487-1,IF(C487&lt;0,-(D487/C487-1),""))</f>
        <v/>
      </c>
      <c r="F487" s="495" t="str">
        <f t="shared" si="27"/>
        <v>否</v>
      </c>
      <c r="G487" s="481" t="str">
        <f t="shared" si="28"/>
        <v>项</v>
      </c>
    </row>
    <row r="488" ht="36" customHeight="1" spans="1:7">
      <c r="A488" s="497" t="s">
        <v>948</v>
      </c>
      <c r="B488" s="498" t="s">
        <v>949</v>
      </c>
      <c r="C488" s="501">
        <v>260</v>
      </c>
      <c r="D488" s="499">
        <v>303</v>
      </c>
      <c r="E488" s="500"/>
      <c r="F488" s="495" t="str">
        <f t="shared" si="27"/>
        <v>是</v>
      </c>
      <c r="G488" s="481" t="str">
        <f t="shared" si="28"/>
        <v>项</v>
      </c>
    </row>
    <row r="489" ht="36" customHeight="1" spans="1:7">
      <c r="A489" s="497" t="s">
        <v>950</v>
      </c>
      <c r="B489" s="498" t="s">
        <v>951</v>
      </c>
      <c r="C489" s="501">
        <v>0</v>
      </c>
      <c r="D489" s="499"/>
      <c r="E489" s="500"/>
      <c r="F489" s="495" t="str">
        <f t="shared" si="27"/>
        <v>否</v>
      </c>
      <c r="G489" s="481" t="str">
        <f t="shared" si="28"/>
        <v>项</v>
      </c>
    </row>
    <row r="490" ht="36" customHeight="1" spans="1:7">
      <c r="A490" s="497" t="s">
        <v>952</v>
      </c>
      <c r="B490" s="498" t="s">
        <v>953</v>
      </c>
      <c r="C490" s="501">
        <v>712</v>
      </c>
      <c r="D490" s="499">
        <v>609</v>
      </c>
      <c r="E490" s="500"/>
      <c r="F490" s="495" t="str">
        <f t="shared" si="27"/>
        <v>是</v>
      </c>
      <c r="G490" s="481" t="str">
        <f t="shared" si="28"/>
        <v>项</v>
      </c>
    </row>
    <row r="491" ht="36" customHeight="1" spans="1:7">
      <c r="A491" s="497" t="s">
        <v>954</v>
      </c>
      <c r="B491" s="498" t="s">
        <v>955</v>
      </c>
      <c r="C491" s="501">
        <v>0</v>
      </c>
      <c r="D491" s="499"/>
      <c r="E491" s="500"/>
      <c r="F491" s="495" t="str">
        <f t="shared" si="27"/>
        <v>否</v>
      </c>
      <c r="G491" s="481" t="str">
        <f t="shared" si="28"/>
        <v>项</v>
      </c>
    </row>
    <row r="492" ht="36" customHeight="1" spans="1:7">
      <c r="A492" s="497" t="s">
        <v>956</v>
      </c>
      <c r="B492" s="498" t="s">
        <v>957</v>
      </c>
      <c r="C492" s="501">
        <v>88</v>
      </c>
      <c r="D492" s="499">
        <v>57</v>
      </c>
      <c r="E492" s="500"/>
      <c r="F492" s="495" t="str">
        <f t="shared" si="27"/>
        <v>是</v>
      </c>
      <c r="G492" s="481" t="str">
        <f t="shared" si="28"/>
        <v>项</v>
      </c>
    </row>
    <row r="493" ht="36" customHeight="1" spans="1:7">
      <c r="A493" s="497" t="s">
        <v>958</v>
      </c>
      <c r="B493" s="498" t="s">
        <v>959</v>
      </c>
      <c r="C493" s="501">
        <v>0</v>
      </c>
      <c r="D493" s="499"/>
      <c r="E493" s="500"/>
      <c r="F493" s="495" t="str">
        <f t="shared" si="27"/>
        <v>否</v>
      </c>
      <c r="G493" s="481" t="str">
        <f t="shared" si="28"/>
        <v>项</v>
      </c>
    </row>
    <row r="494" ht="36" customHeight="1" spans="1:7">
      <c r="A494" s="497" t="s">
        <v>960</v>
      </c>
      <c r="B494" s="498" t="s">
        <v>961</v>
      </c>
      <c r="C494" s="501">
        <v>29</v>
      </c>
      <c r="D494" s="499">
        <v>42</v>
      </c>
      <c r="E494" s="500"/>
      <c r="F494" s="495" t="str">
        <f t="shared" si="27"/>
        <v>是</v>
      </c>
      <c r="G494" s="481" t="str">
        <f t="shared" si="28"/>
        <v>项</v>
      </c>
    </row>
    <row r="495" ht="36" customHeight="1" spans="1:7">
      <c r="A495" s="497" t="s">
        <v>962</v>
      </c>
      <c r="B495" s="498" t="s">
        <v>963</v>
      </c>
      <c r="C495" s="501">
        <v>467</v>
      </c>
      <c r="D495" s="499">
        <v>267</v>
      </c>
      <c r="E495" s="500"/>
      <c r="F495" s="495" t="str">
        <f t="shared" si="27"/>
        <v>是</v>
      </c>
      <c r="G495" s="481" t="str">
        <f t="shared" si="28"/>
        <v>项</v>
      </c>
    </row>
    <row r="496" ht="36" customHeight="1" spans="1:7">
      <c r="A496" s="497" t="s">
        <v>964</v>
      </c>
      <c r="B496" s="498" t="s">
        <v>965</v>
      </c>
      <c r="C496" s="501"/>
      <c r="D496" s="499">
        <v>2047</v>
      </c>
      <c r="E496" s="500"/>
      <c r="F496" s="495" t="str">
        <f t="shared" si="27"/>
        <v>是</v>
      </c>
      <c r="G496" s="481" t="str">
        <f t="shared" si="28"/>
        <v>项</v>
      </c>
    </row>
    <row r="497" ht="36" customHeight="1" spans="1:7">
      <c r="A497" s="490" t="s">
        <v>966</v>
      </c>
      <c r="B497" s="491" t="s">
        <v>967</v>
      </c>
      <c r="C497" s="501">
        <v>48</v>
      </c>
      <c r="D497" s="493">
        <v>54</v>
      </c>
      <c r="E497" s="494"/>
      <c r="F497" s="495" t="str">
        <f t="shared" si="27"/>
        <v>是</v>
      </c>
      <c r="G497" s="481" t="str">
        <f t="shared" si="28"/>
        <v>款</v>
      </c>
    </row>
    <row r="498" ht="36" customHeight="1" spans="1:7">
      <c r="A498" s="497" t="s">
        <v>968</v>
      </c>
      <c r="B498" s="498" t="s">
        <v>162</v>
      </c>
      <c r="C498" s="501">
        <v>45</v>
      </c>
      <c r="D498" s="499">
        <v>50</v>
      </c>
      <c r="E498" s="500">
        <f>IF(C498&gt;0,D498/C498-1,IF(C498&lt;0,-(D498/C498-1),""))</f>
        <v>0.111111111111111</v>
      </c>
      <c r="F498" s="495" t="str">
        <f t="shared" si="27"/>
        <v>是</v>
      </c>
      <c r="G498" s="481" t="str">
        <f t="shared" si="28"/>
        <v>项</v>
      </c>
    </row>
    <row r="499" ht="36" customHeight="1" spans="1:7">
      <c r="A499" s="497" t="s">
        <v>969</v>
      </c>
      <c r="B499" s="498" t="s">
        <v>164</v>
      </c>
      <c r="C499" s="501"/>
      <c r="D499" s="499">
        <v>0</v>
      </c>
      <c r="E499" s="500" t="str">
        <f>IF(C499&gt;0,D499/C499-1,IF(C499&lt;0,-(D499/C499-1),""))</f>
        <v/>
      </c>
      <c r="F499" s="495" t="str">
        <f t="shared" si="27"/>
        <v>否</v>
      </c>
      <c r="G499" s="481" t="str">
        <f t="shared" si="28"/>
        <v>项</v>
      </c>
    </row>
    <row r="500" ht="36" customHeight="1" spans="1:7">
      <c r="A500" s="497" t="s">
        <v>970</v>
      </c>
      <c r="B500" s="498" t="s">
        <v>166</v>
      </c>
      <c r="C500" s="501">
        <v>0</v>
      </c>
      <c r="D500" s="499">
        <v>0</v>
      </c>
      <c r="E500" s="500" t="str">
        <f>IF(C500&gt;0,D500/C500-1,IF(C500&lt;0,-(D500/C500-1),""))</f>
        <v/>
      </c>
      <c r="F500" s="495" t="str">
        <f t="shared" si="27"/>
        <v>否</v>
      </c>
      <c r="G500" s="481" t="str">
        <f t="shared" si="28"/>
        <v>项</v>
      </c>
    </row>
    <row r="501" ht="36" customHeight="1" spans="1:7">
      <c r="A501" s="497" t="s">
        <v>971</v>
      </c>
      <c r="B501" s="498" t="s">
        <v>972</v>
      </c>
      <c r="C501" s="501">
        <v>3</v>
      </c>
      <c r="D501" s="499">
        <v>4</v>
      </c>
      <c r="E501" s="500"/>
      <c r="F501" s="495" t="str">
        <f t="shared" si="27"/>
        <v>是</v>
      </c>
      <c r="G501" s="481" t="str">
        <f t="shared" si="28"/>
        <v>项</v>
      </c>
    </row>
    <row r="502" ht="36" customHeight="1" spans="1:7">
      <c r="A502" s="497" t="s">
        <v>973</v>
      </c>
      <c r="B502" s="498" t="s">
        <v>974</v>
      </c>
      <c r="C502" s="499"/>
      <c r="D502" s="499"/>
      <c r="E502" s="500"/>
      <c r="F502" s="495" t="str">
        <f t="shared" si="27"/>
        <v>否</v>
      </c>
      <c r="G502" s="481" t="str">
        <f t="shared" si="28"/>
        <v>项</v>
      </c>
    </row>
    <row r="503" ht="36" customHeight="1" spans="1:7">
      <c r="A503" s="497" t="s">
        <v>975</v>
      </c>
      <c r="B503" s="498" t="s">
        <v>976</v>
      </c>
      <c r="C503" s="499">
        <v>0</v>
      </c>
      <c r="D503" s="499">
        <v>0</v>
      </c>
      <c r="E503" s="500" t="str">
        <f>IF(C503&gt;0,D503/C503-1,IF(C503&lt;0,-(D503/C503-1),""))</f>
        <v/>
      </c>
      <c r="F503" s="495" t="str">
        <f t="shared" si="27"/>
        <v>否</v>
      </c>
      <c r="G503" s="481" t="str">
        <f t="shared" si="28"/>
        <v>项</v>
      </c>
    </row>
    <row r="504" ht="36" customHeight="1" spans="1:7">
      <c r="A504" s="497" t="s">
        <v>977</v>
      </c>
      <c r="B504" s="498" t="s">
        <v>978</v>
      </c>
      <c r="C504" s="499"/>
      <c r="D504" s="499"/>
      <c r="E504" s="500"/>
      <c r="F504" s="495" t="str">
        <f t="shared" si="27"/>
        <v>否</v>
      </c>
      <c r="G504" s="481" t="str">
        <f t="shared" si="28"/>
        <v>项</v>
      </c>
    </row>
    <row r="505" ht="36" customHeight="1" spans="1:7">
      <c r="A505" s="490" t="s">
        <v>979</v>
      </c>
      <c r="B505" s="491" t="s">
        <v>980</v>
      </c>
      <c r="C505" s="493">
        <v>29</v>
      </c>
      <c r="D505" s="493">
        <v>39</v>
      </c>
      <c r="E505" s="494"/>
      <c r="F505" s="495" t="str">
        <f t="shared" si="27"/>
        <v>是</v>
      </c>
      <c r="G505" s="481" t="str">
        <f t="shared" si="28"/>
        <v>款</v>
      </c>
    </row>
    <row r="506" ht="36" customHeight="1" spans="1:7">
      <c r="A506" s="497" t="s">
        <v>981</v>
      </c>
      <c r="B506" s="498" t="s">
        <v>162</v>
      </c>
      <c r="C506" s="499"/>
      <c r="D506" s="499"/>
      <c r="E506" s="500"/>
      <c r="F506" s="495" t="str">
        <f t="shared" si="27"/>
        <v>否</v>
      </c>
      <c r="G506" s="481" t="str">
        <f t="shared" si="28"/>
        <v>项</v>
      </c>
    </row>
    <row r="507" ht="36" customHeight="1" spans="1:7">
      <c r="A507" s="497" t="s">
        <v>982</v>
      </c>
      <c r="B507" s="498" t="s">
        <v>164</v>
      </c>
      <c r="C507" s="499">
        <v>0</v>
      </c>
      <c r="D507" s="499">
        <v>0</v>
      </c>
      <c r="E507" s="500" t="str">
        <f>IF(C507&gt;0,D507/C507-1,IF(C507&lt;0,-(D507/C507-1),""))</f>
        <v/>
      </c>
      <c r="F507" s="495" t="str">
        <f t="shared" si="27"/>
        <v>否</v>
      </c>
      <c r="G507" s="481" t="str">
        <f t="shared" si="28"/>
        <v>项</v>
      </c>
    </row>
    <row r="508" ht="36" customHeight="1" spans="1:7">
      <c r="A508" s="497" t="s">
        <v>983</v>
      </c>
      <c r="B508" s="498" t="s">
        <v>166</v>
      </c>
      <c r="C508" s="499"/>
      <c r="D508" s="499"/>
      <c r="E508" s="500"/>
      <c r="F508" s="495" t="str">
        <f t="shared" si="27"/>
        <v>否</v>
      </c>
      <c r="G508" s="481" t="str">
        <f t="shared" si="28"/>
        <v>项</v>
      </c>
    </row>
    <row r="509" ht="36" customHeight="1" spans="1:7">
      <c r="A509" s="497" t="s">
        <v>984</v>
      </c>
      <c r="B509" s="498" t="s">
        <v>985</v>
      </c>
      <c r="C509" s="499"/>
      <c r="D509" s="499"/>
      <c r="E509" s="500"/>
      <c r="F509" s="495" t="str">
        <f t="shared" si="27"/>
        <v>否</v>
      </c>
      <c r="G509" s="481" t="str">
        <f t="shared" si="28"/>
        <v>项</v>
      </c>
    </row>
    <row r="510" ht="36" customHeight="1" spans="1:7">
      <c r="A510" s="497" t="s">
        <v>986</v>
      </c>
      <c r="B510" s="498" t="s">
        <v>987</v>
      </c>
      <c r="C510" s="499">
        <v>0</v>
      </c>
      <c r="D510" s="499">
        <v>0</v>
      </c>
      <c r="E510" s="500" t="str">
        <f>IF(C510&gt;0,D510/C510-1,IF(C510&lt;0,-(D510/C510-1),""))</f>
        <v/>
      </c>
      <c r="F510" s="495" t="str">
        <f t="shared" si="27"/>
        <v>否</v>
      </c>
      <c r="G510" s="481" t="str">
        <f t="shared" si="28"/>
        <v>项</v>
      </c>
    </row>
    <row r="511" ht="36" customHeight="1" spans="1:7">
      <c r="A511" s="497" t="s">
        <v>988</v>
      </c>
      <c r="B511" s="498" t="s">
        <v>989</v>
      </c>
      <c r="C511" s="499"/>
      <c r="D511" s="499"/>
      <c r="E511" s="500"/>
      <c r="F511" s="495" t="str">
        <f t="shared" si="27"/>
        <v>否</v>
      </c>
      <c r="G511" s="481" t="str">
        <f t="shared" si="28"/>
        <v>项</v>
      </c>
    </row>
    <row r="512" ht="36" customHeight="1" spans="1:7">
      <c r="A512" s="497" t="s">
        <v>990</v>
      </c>
      <c r="B512" s="498" t="s">
        <v>991</v>
      </c>
      <c r="C512" s="499"/>
      <c r="D512" s="499">
        <v>2</v>
      </c>
      <c r="E512" s="500"/>
      <c r="F512" s="495" t="str">
        <f t="shared" si="27"/>
        <v>是</v>
      </c>
      <c r="G512" s="481" t="str">
        <f t="shared" si="28"/>
        <v>项</v>
      </c>
    </row>
    <row r="513" ht="36" customHeight="1" spans="1:7">
      <c r="A513" s="497" t="s">
        <v>992</v>
      </c>
      <c r="B513" s="498" t="s">
        <v>993</v>
      </c>
      <c r="C513" s="499">
        <v>29</v>
      </c>
      <c r="D513" s="499">
        <v>37</v>
      </c>
      <c r="E513" s="500"/>
      <c r="F513" s="495" t="str">
        <f t="shared" si="27"/>
        <v>是</v>
      </c>
      <c r="G513" s="481" t="str">
        <f t="shared" si="28"/>
        <v>项</v>
      </c>
    </row>
    <row r="514" ht="36" customHeight="1" spans="1:7">
      <c r="A514" s="497" t="s">
        <v>994</v>
      </c>
      <c r="B514" s="498" t="s">
        <v>995</v>
      </c>
      <c r="C514" s="499"/>
      <c r="D514" s="499"/>
      <c r="E514" s="500"/>
      <c r="F514" s="495" t="str">
        <f t="shared" si="27"/>
        <v>否</v>
      </c>
      <c r="G514" s="481" t="str">
        <f t="shared" si="28"/>
        <v>项</v>
      </c>
    </row>
    <row r="515" ht="36" customHeight="1" spans="1:7">
      <c r="A515" s="497" t="s">
        <v>996</v>
      </c>
      <c r="B515" s="498" t="s">
        <v>997</v>
      </c>
      <c r="C515" s="499"/>
      <c r="D515" s="499"/>
      <c r="E515" s="500"/>
      <c r="F515" s="495" t="str">
        <f t="shared" si="27"/>
        <v>否</v>
      </c>
      <c r="G515" s="481" t="str">
        <f t="shared" si="28"/>
        <v>项</v>
      </c>
    </row>
    <row r="516" ht="36" customHeight="1" spans="1:7">
      <c r="A516" s="490" t="s">
        <v>998</v>
      </c>
      <c r="B516" s="491" t="s">
        <v>999</v>
      </c>
      <c r="C516" s="493"/>
      <c r="D516" s="493"/>
      <c r="E516" s="494"/>
      <c r="F516" s="495" t="str">
        <f t="shared" ref="F516:F579" si="29">IF(LEN(A516)=3,"是",IF(B516&lt;&gt;"",IF(SUM(C516:D516)&lt;&gt;0,"是","否"),"是"))</f>
        <v>否</v>
      </c>
      <c r="G516" s="481" t="str">
        <f t="shared" ref="G516:G579" si="30">IF(LEN(A516)=3,"类",IF(LEN(A516)=5,"款","项"))</f>
        <v>款</v>
      </c>
    </row>
    <row r="517" ht="36" customHeight="1" spans="1:7">
      <c r="A517" s="497" t="s">
        <v>1000</v>
      </c>
      <c r="B517" s="498" t="s">
        <v>162</v>
      </c>
      <c r="C517" s="499">
        <v>0</v>
      </c>
      <c r="D517" s="499">
        <v>0</v>
      </c>
      <c r="E517" s="500" t="str">
        <f>IF(C517&gt;0,D517/C517-1,IF(C517&lt;0,-(D517/C517-1),""))</f>
        <v/>
      </c>
      <c r="F517" s="495" t="str">
        <f t="shared" si="29"/>
        <v>否</v>
      </c>
      <c r="G517" s="481" t="str">
        <f t="shared" si="30"/>
        <v>项</v>
      </c>
    </row>
    <row r="518" ht="36" customHeight="1" spans="1:7">
      <c r="A518" s="497" t="s">
        <v>1001</v>
      </c>
      <c r="B518" s="498" t="s">
        <v>164</v>
      </c>
      <c r="C518" s="499">
        <v>0</v>
      </c>
      <c r="D518" s="499">
        <v>0</v>
      </c>
      <c r="E518" s="500" t="str">
        <f>IF(C518&gt;0,D518/C518-1,IF(C518&lt;0,-(D518/C518-1),""))</f>
        <v/>
      </c>
      <c r="F518" s="495" t="str">
        <f t="shared" si="29"/>
        <v>否</v>
      </c>
      <c r="G518" s="481" t="str">
        <f t="shared" si="30"/>
        <v>项</v>
      </c>
    </row>
    <row r="519" ht="36" customHeight="1" spans="1:7">
      <c r="A519" s="497" t="s">
        <v>1002</v>
      </c>
      <c r="B519" s="498" t="s">
        <v>166</v>
      </c>
      <c r="C519" s="499">
        <v>0</v>
      </c>
      <c r="D519" s="499">
        <v>0</v>
      </c>
      <c r="E519" s="500" t="str">
        <f>IF(C519&gt;0,D519/C519-1,IF(C519&lt;0,-(D519/C519-1),""))</f>
        <v/>
      </c>
      <c r="F519" s="495" t="str">
        <f t="shared" si="29"/>
        <v>否</v>
      </c>
      <c r="G519" s="481" t="str">
        <f t="shared" si="30"/>
        <v>项</v>
      </c>
    </row>
    <row r="520" ht="36" customHeight="1" spans="1:7">
      <c r="A520" s="497" t="s">
        <v>1003</v>
      </c>
      <c r="B520" s="498" t="s">
        <v>1004</v>
      </c>
      <c r="C520" s="499">
        <v>0</v>
      </c>
      <c r="D520" s="499">
        <v>0</v>
      </c>
      <c r="E520" s="500" t="str">
        <f>IF(C520&gt;0,D520/C520-1,IF(C520&lt;0,-(D520/C520-1),""))</f>
        <v/>
      </c>
      <c r="F520" s="495" t="str">
        <f t="shared" si="29"/>
        <v>否</v>
      </c>
      <c r="G520" s="481" t="str">
        <f t="shared" si="30"/>
        <v>项</v>
      </c>
    </row>
    <row r="521" ht="36" customHeight="1" spans="1:7">
      <c r="A521" s="497" t="s">
        <v>1005</v>
      </c>
      <c r="B521" s="498" t="s">
        <v>1006</v>
      </c>
      <c r="C521" s="499"/>
      <c r="D521" s="499"/>
      <c r="E521" s="500"/>
      <c r="F521" s="495" t="str">
        <f t="shared" si="29"/>
        <v>否</v>
      </c>
      <c r="G521" s="481" t="str">
        <f t="shared" si="30"/>
        <v>项</v>
      </c>
    </row>
    <row r="522" ht="36" customHeight="1" spans="1:7">
      <c r="A522" s="497" t="s">
        <v>1007</v>
      </c>
      <c r="B522" s="498" t="s">
        <v>1008</v>
      </c>
      <c r="C522" s="499">
        <v>0</v>
      </c>
      <c r="D522" s="499">
        <v>0</v>
      </c>
      <c r="E522" s="500" t="str">
        <f>IF(C522&gt;0,D522/C522-1,IF(C522&lt;0,-(D522/C522-1),""))</f>
        <v/>
      </c>
      <c r="F522" s="495" t="str">
        <f t="shared" si="29"/>
        <v>否</v>
      </c>
      <c r="G522" s="481" t="str">
        <f t="shared" si="30"/>
        <v>项</v>
      </c>
    </row>
    <row r="523" ht="36" customHeight="1" spans="1:7">
      <c r="A523" s="497" t="s">
        <v>1009</v>
      </c>
      <c r="B523" s="498" t="s">
        <v>1010</v>
      </c>
      <c r="C523" s="499"/>
      <c r="D523" s="499"/>
      <c r="E523" s="500"/>
      <c r="F523" s="495" t="str">
        <f t="shared" si="29"/>
        <v>否</v>
      </c>
      <c r="G523" s="481" t="str">
        <f t="shared" si="30"/>
        <v>项</v>
      </c>
    </row>
    <row r="524" ht="36" customHeight="1" spans="1:7">
      <c r="A524" s="497" t="s">
        <v>1011</v>
      </c>
      <c r="B524" s="498" t="s">
        <v>1012</v>
      </c>
      <c r="C524" s="499">
        <v>0</v>
      </c>
      <c r="D524" s="499">
        <v>0</v>
      </c>
      <c r="E524" s="500" t="str">
        <f>IF(C524&gt;0,D524/C524-1,IF(C524&lt;0,-(D524/C524-1),""))</f>
        <v/>
      </c>
      <c r="F524" s="495" t="str">
        <f t="shared" si="29"/>
        <v>否</v>
      </c>
      <c r="G524" s="481" t="str">
        <f t="shared" si="30"/>
        <v>项</v>
      </c>
    </row>
    <row r="525" ht="36" customHeight="1" spans="1:7">
      <c r="A525" s="490" t="s">
        <v>1013</v>
      </c>
      <c r="B525" s="491" t="s">
        <v>1014</v>
      </c>
      <c r="C525" s="501">
        <v>571</v>
      </c>
      <c r="D525" s="493">
        <v>788</v>
      </c>
      <c r="E525" s="494"/>
      <c r="F525" s="495" t="str">
        <f t="shared" si="29"/>
        <v>是</v>
      </c>
      <c r="G525" s="481" t="str">
        <f t="shared" si="30"/>
        <v>款</v>
      </c>
    </row>
    <row r="526" ht="36" customHeight="1" spans="1:7">
      <c r="A526" s="497" t="s">
        <v>1015</v>
      </c>
      <c r="B526" s="498" t="s">
        <v>162</v>
      </c>
      <c r="C526" s="501">
        <v>0</v>
      </c>
      <c r="D526" s="499"/>
      <c r="E526" s="500"/>
      <c r="F526" s="495" t="str">
        <f t="shared" si="29"/>
        <v>否</v>
      </c>
      <c r="G526" s="481" t="str">
        <f t="shared" si="30"/>
        <v>项</v>
      </c>
    </row>
    <row r="527" ht="36" customHeight="1" spans="1:7">
      <c r="A527" s="497" t="s">
        <v>1016</v>
      </c>
      <c r="B527" s="498" t="s">
        <v>164</v>
      </c>
      <c r="C527" s="501">
        <v>0</v>
      </c>
      <c r="D527" s="499">
        <v>0</v>
      </c>
      <c r="E527" s="500" t="str">
        <f>IF(C527&gt;0,D527/C527-1,IF(C527&lt;0,-(D527/C527-1),""))</f>
        <v/>
      </c>
      <c r="F527" s="495" t="str">
        <f t="shared" si="29"/>
        <v>否</v>
      </c>
      <c r="G527" s="481" t="str">
        <f t="shared" si="30"/>
        <v>项</v>
      </c>
    </row>
    <row r="528" ht="36" customHeight="1" spans="1:7">
      <c r="A528" s="497" t="s">
        <v>1017</v>
      </c>
      <c r="B528" s="498" t="s">
        <v>166</v>
      </c>
      <c r="C528" s="501">
        <v>0</v>
      </c>
      <c r="D528" s="499"/>
      <c r="E528" s="500"/>
      <c r="F528" s="495" t="str">
        <f t="shared" si="29"/>
        <v>否</v>
      </c>
      <c r="G528" s="481" t="str">
        <f t="shared" si="30"/>
        <v>项</v>
      </c>
    </row>
    <row r="529" ht="36" customHeight="1" spans="1:7">
      <c r="A529" s="497" t="s">
        <v>1018</v>
      </c>
      <c r="B529" s="498" t="s">
        <v>1019</v>
      </c>
      <c r="C529" s="501">
        <v>0</v>
      </c>
      <c r="D529" s="499"/>
      <c r="E529" s="500"/>
      <c r="F529" s="495" t="str">
        <f t="shared" si="29"/>
        <v>否</v>
      </c>
      <c r="G529" s="481" t="str">
        <f t="shared" si="30"/>
        <v>项</v>
      </c>
    </row>
    <row r="530" ht="36" customHeight="1" spans="1:7">
      <c r="A530" s="497" t="s">
        <v>1020</v>
      </c>
      <c r="B530" s="498" t="s">
        <v>1021</v>
      </c>
      <c r="C530" s="501"/>
      <c r="D530" s="499"/>
      <c r="E530" s="500"/>
      <c r="F530" s="495" t="str">
        <f t="shared" si="29"/>
        <v>否</v>
      </c>
      <c r="G530" s="481" t="str">
        <f t="shared" si="30"/>
        <v>项</v>
      </c>
    </row>
    <row r="531" ht="36" customHeight="1" spans="1:7">
      <c r="A531" s="497" t="s">
        <v>1022</v>
      </c>
      <c r="B531" s="498" t="s">
        <v>1023</v>
      </c>
      <c r="C531" s="499"/>
      <c r="D531" s="499"/>
      <c r="E531" s="500"/>
      <c r="F531" s="495" t="str">
        <f t="shared" si="29"/>
        <v>否</v>
      </c>
      <c r="G531" s="481" t="str">
        <f t="shared" si="30"/>
        <v>项</v>
      </c>
    </row>
    <row r="532" ht="36" customHeight="1" spans="1:7">
      <c r="A532" s="512" t="s">
        <v>1024</v>
      </c>
      <c r="B532" s="498" t="s">
        <v>1025</v>
      </c>
      <c r="C532" s="499"/>
      <c r="D532" s="499"/>
      <c r="E532" s="500"/>
      <c r="F532" s="495" t="str">
        <f t="shared" si="29"/>
        <v>否</v>
      </c>
      <c r="G532" s="481" t="str">
        <f t="shared" si="30"/>
        <v>项</v>
      </c>
    </row>
    <row r="533" ht="36" customHeight="1" spans="1:7">
      <c r="A533" s="512" t="s">
        <v>1026</v>
      </c>
      <c r="B533" s="498" t="s">
        <v>1027</v>
      </c>
      <c r="C533" s="499">
        <v>571</v>
      </c>
      <c r="D533" s="499">
        <v>637</v>
      </c>
      <c r="E533" s="500"/>
      <c r="F533" s="495" t="str">
        <f t="shared" si="29"/>
        <v>是</v>
      </c>
      <c r="G533" s="481" t="str">
        <f t="shared" si="30"/>
        <v>项</v>
      </c>
    </row>
    <row r="534" ht="36" customHeight="1" spans="1:7">
      <c r="A534" s="497" t="s">
        <v>1028</v>
      </c>
      <c r="B534" s="498" t="s">
        <v>1029</v>
      </c>
      <c r="C534" s="499"/>
      <c r="D534" s="499">
        <v>151</v>
      </c>
      <c r="E534" s="500"/>
      <c r="F534" s="495" t="str">
        <f t="shared" si="29"/>
        <v>是</v>
      </c>
      <c r="G534" s="481" t="str">
        <f t="shared" si="30"/>
        <v>项</v>
      </c>
    </row>
    <row r="535" ht="36" customHeight="1" spans="1:7">
      <c r="A535" s="490" t="s">
        <v>1030</v>
      </c>
      <c r="B535" s="491" t="s">
        <v>1031</v>
      </c>
      <c r="C535" s="493">
        <v>205</v>
      </c>
      <c r="D535" s="493">
        <v>129</v>
      </c>
      <c r="E535" s="494"/>
      <c r="F535" s="495" t="str">
        <f t="shared" si="29"/>
        <v>是</v>
      </c>
      <c r="G535" s="481" t="str">
        <f t="shared" si="30"/>
        <v>款</v>
      </c>
    </row>
    <row r="536" ht="36" customHeight="1" spans="1:7">
      <c r="A536" s="497" t="s">
        <v>1032</v>
      </c>
      <c r="B536" s="498" t="s">
        <v>1033</v>
      </c>
      <c r="C536" s="499"/>
      <c r="D536" s="499">
        <v>67</v>
      </c>
      <c r="E536" s="500"/>
      <c r="F536" s="495" t="str">
        <f t="shared" si="29"/>
        <v>是</v>
      </c>
      <c r="G536" s="481" t="str">
        <f t="shared" si="30"/>
        <v>项</v>
      </c>
    </row>
    <row r="537" ht="36" customHeight="1" spans="1:7">
      <c r="A537" s="497" t="s">
        <v>1034</v>
      </c>
      <c r="B537" s="498" t="s">
        <v>1035</v>
      </c>
      <c r="C537" s="499">
        <v>205</v>
      </c>
      <c r="D537" s="499">
        <v>62</v>
      </c>
      <c r="E537" s="500"/>
      <c r="F537" s="495" t="str">
        <f t="shared" si="29"/>
        <v>是</v>
      </c>
      <c r="G537" s="481" t="str">
        <f t="shared" si="30"/>
        <v>项</v>
      </c>
    </row>
    <row r="538" ht="36" customHeight="1" spans="1:7">
      <c r="A538" s="497" t="s">
        <v>1036</v>
      </c>
      <c r="B538" s="498" t="s">
        <v>1037</v>
      </c>
      <c r="C538" s="499"/>
      <c r="D538" s="499"/>
      <c r="E538" s="500"/>
      <c r="F538" s="495" t="str">
        <f t="shared" si="29"/>
        <v>否</v>
      </c>
      <c r="G538" s="481" t="str">
        <f t="shared" si="30"/>
        <v>项</v>
      </c>
    </row>
    <row r="539" ht="36" customHeight="1" spans="1:7">
      <c r="A539" s="505" t="s">
        <v>1038</v>
      </c>
      <c r="B539" s="506" t="s">
        <v>543</v>
      </c>
      <c r="C539" s="507"/>
      <c r="D539" s="507"/>
      <c r="E539" s="494"/>
      <c r="F539" s="495" t="str">
        <f t="shared" si="29"/>
        <v>否</v>
      </c>
      <c r="G539" s="481" t="str">
        <f t="shared" si="30"/>
        <v>项</v>
      </c>
    </row>
    <row r="540" ht="36" customHeight="1" spans="1:7">
      <c r="A540" s="490" t="s">
        <v>88</v>
      </c>
      <c r="B540" s="491" t="s">
        <v>89</v>
      </c>
      <c r="C540" s="510">
        <v>57247</v>
      </c>
      <c r="D540" s="493">
        <v>54903</v>
      </c>
      <c r="E540" s="494"/>
      <c r="F540" s="495" t="str">
        <f t="shared" si="29"/>
        <v>是</v>
      </c>
      <c r="G540" s="481" t="str">
        <f t="shared" si="30"/>
        <v>类</v>
      </c>
    </row>
    <row r="541" ht="36" customHeight="1" spans="1:7">
      <c r="A541" s="490" t="s">
        <v>1039</v>
      </c>
      <c r="B541" s="491" t="s">
        <v>1040</v>
      </c>
      <c r="C541" s="496">
        <v>1614</v>
      </c>
      <c r="D541" s="493">
        <v>1725</v>
      </c>
      <c r="E541" s="494"/>
      <c r="F541" s="495" t="str">
        <f t="shared" si="29"/>
        <v>是</v>
      </c>
      <c r="G541" s="481" t="str">
        <f t="shared" si="30"/>
        <v>款</v>
      </c>
    </row>
    <row r="542" ht="36" customHeight="1" spans="1:7">
      <c r="A542" s="497" t="s">
        <v>1041</v>
      </c>
      <c r="B542" s="498" t="s">
        <v>162</v>
      </c>
      <c r="C542" s="496">
        <v>919</v>
      </c>
      <c r="D542" s="499">
        <v>975</v>
      </c>
      <c r="E542" s="500"/>
      <c r="F542" s="495" t="str">
        <f t="shared" si="29"/>
        <v>是</v>
      </c>
      <c r="G542" s="481" t="str">
        <f t="shared" si="30"/>
        <v>项</v>
      </c>
    </row>
    <row r="543" ht="36" customHeight="1" spans="1:7">
      <c r="A543" s="497" t="s">
        <v>1042</v>
      </c>
      <c r="B543" s="498" t="s">
        <v>164</v>
      </c>
      <c r="C543" s="496">
        <v>14</v>
      </c>
      <c r="D543" s="499">
        <v>15</v>
      </c>
      <c r="E543" s="500"/>
      <c r="F543" s="495" t="str">
        <f t="shared" si="29"/>
        <v>是</v>
      </c>
      <c r="G543" s="481" t="str">
        <f t="shared" si="30"/>
        <v>项</v>
      </c>
    </row>
    <row r="544" ht="36" customHeight="1" spans="1:7">
      <c r="A544" s="497" t="s">
        <v>1043</v>
      </c>
      <c r="B544" s="498" t="s">
        <v>166</v>
      </c>
      <c r="C544" s="501">
        <v>0</v>
      </c>
      <c r="D544" s="499"/>
      <c r="E544" s="500"/>
      <c r="F544" s="495" t="str">
        <f t="shared" si="29"/>
        <v>否</v>
      </c>
      <c r="G544" s="481" t="str">
        <f t="shared" si="30"/>
        <v>项</v>
      </c>
    </row>
    <row r="545" ht="36" customHeight="1" spans="1:7">
      <c r="A545" s="497" t="s">
        <v>1044</v>
      </c>
      <c r="B545" s="498" t="s">
        <v>1045</v>
      </c>
      <c r="C545" s="501">
        <v>20</v>
      </c>
      <c r="D545" s="499">
        <v>8</v>
      </c>
      <c r="E545" s="500">
        <f>IF(C545&gt;0,D545/C545-1,IF(C545&lt;0,-(D545/C545-1),""))</f>
        <v>-0.6</v>
      </c>
      <c r="F545" s="495" t="str">
        <f t="shared" si="29"/>
        <v>是</v>
      </c>
      <c r="G545" s="481" t="str">
        <f t="shared" si="30"/>
        <v>项</v>
      </c>
    </row>
    <row r="546" ht="36" customHeight="1" spans="1:7">
      <c r="A546" s="497" t="s">
        <v>1046</v>
      </c>
      <c r="B546" s="498" t="s">
        <v>1047</v>
      </c>
      <c r="C546" s="501">
        <v>0</v>
      </c>
      <c r="D546" s="499">
        <v>0</v>
      </c>
      <c r="E546" s="500" t="str">
        <f>IF(C546&gt;0,D546/C546-1,IF(C546&lt;0,-(D546/C546-1),""))</f>
        <v/>
      </c>
      <c r="F546" s="495" t="str">
        <f t="shared" si="29"/>
        <v>否</v>
      </c>
      <c r="G546" s="481" t="str">
        <f t="shared" si="30"/>
        <v>项</v>
      </c>
    </row>
    <row r="547" ht="36" customHeight="1" spans="1:7">
      <c r="A547" s="497" t="s">
        <v>1048</v>
      </c>
      <c r="B547" s="498" t="s">
        <v>1049</v>
      </c>
      <c r="C547" s="501">
        <v>0</v>
      </c>
      <c r="D547" s="499">
        <v>0</v>
      </c>
      <c r="E547" s="500" t="str">
        <f>IF(C547&gt;0,D547/C547-1,IF(C547&lt;0,-(D547/C547-1),""))</f>
        <v/>
      </c>
      <c r="F547" s="495" t="str">
        <f t="shared" si="29"/>
        <v>否</v>
      </c>
      <c r="G547" s="481" t="str">
        <f t="shared" si="30"/>
        <v>项</v>
      </c>
    </row>
    <row r="548" ht="36" customHeight="1" spans="1:7">
      <c r="A548" s="497" t="s">
        <v>1050</v>
      </c>
      <c r="B548" s="498" t="s">
        <v>1051</v>
      </c>
      <c r="C548" s="501"/>
      <c r="D548" s="499"/>
      <c r="E548" s="500"/>
      <c r="F548" s="495" t="str">
        <f t="shared" si="29"/>
        <v>否</v>
      </c>
      <c r="G548" s="481" t="str">
        <f t="shared" si="30"/>
        <v>项</v>
      </c>
    </row>
    <row r="549" ht="36" customHeight="1" spans="1:7">
      <c r="A549" s="497" t="s">
        <v>1052</v>
      </c>
      <c r="B549" s="498" t="s">
        <v>264</v>
      </c>
      <c r="C549" s="501">
        <v>0</v>
      </c>
      <c r="D549" s="499">
        <v>6</v>
      </c>
      <c r="E549" s="500"/>
      <c r="F549" s="495" t="str">
        <f t="shared" si="29"/>
        <v>是</v>
      </c>
      <c r="G549" s="481" t="str">
        <f t="shared" si="30"/>
        <v>项</v>
      </c>
    </row>
    <row r="550" ht="36" customHeight="1" spans="1:7">
      <c r="A550" s="497" t="s">
        <v>1053</v>
      </c>
      <c r="B550" s="498" t="s">
        <v>1054</v>
      </c>
      <c r="C550" s="501">
        <v>661</v>
      </c>
      <c r="D550" s="499">
        <v>721</v>
      </c>
      <c r="E550" s="500"/>
      <c r="F550" s="495" t="str">
        <f t="shared" si="29"/>
        <v>是</v>
      </c>
      <c r="G550" s="481" t="str">
        <f t="shared" si="30"/>
        <v>项</v>
      </c>
    </row>
    <row r="551" ht="36" customHeight="1" spans="1:7">
      <c r="A551" s="497" t="s">
        <v>1055</v>
      </c>
      <c r="B551" s="498" t="s">
        <v>1056</v>
      </c>
      <c r="C551" s="499"/>
      <c r="D551" s="499"/>
      <c r="E551" s="500"/>
      <c r="F551" s="495" t="str">
        <f t="shared" si="29"/>
        <v>否</v>
      </c>
      <c r="G551" s="481" t="str">
        <f t="shared" si="30"/>
        <v>项</v>
      </c>
    </row>
    <row r="552" ht="36" customHeight="1" spans="1:7">
      <c r="A552" s="497" t="s">
        <v>1057</v>
      </c>
      <c r="B552" s="498" t="s">
        <v>1058</v>
      </c>
      <c r="C552" s="499"/>
      <c r="D552" s="499"/>
      <c r="E552" s="500"/>
      <c r="F552" s="495" t="str">
        <f t="shared" si="29"/>
        <v>否</v>
      </c>
      <c r="G552" s="481" t="str">
        <f t="shared" si="30"/>
        <v>项</v>
      </c>
    </row>
    <row r="553" ht="36" customHeight="1" spans="1:7">
      <c r="A553" s="497" t="s">
        <v>1059</v>
      </c>
      <c r="B553" s="498" t="s">
        <v>1060</v>
      </c>
      <c r="C553" s="499">
        <v>0</v>
      </c>
      <c r="D553" s="499">
        <v>0</v>
      </c>
      <c r="E553" s="500" t="str">
        <f>IF(C553&gt;0,D553/C553-1,IF(C553&lt;0,-(D553/C553-1),""))</f>
        <v/>
      </c>
      <c r="F553" s="495" t="str">
        <f t="shared" si="29"/>
        <v>否</v>
      </c>
      <c r="G553" s="481" t="str">
        <f t="shared" si="30"/>
        <v>项</v>
      </c>
    </row>
    <row r="554" ht="36" customHeight="1" spans="1:7">
      <c r="A554" s="502">
        <v>2080113</v>
      </c>
      <c r="B554" s="511" t="s">
        <v>330</v>
      </c>
      <c r="C554" s="499">
        <v>0</v>
      </c>
      <c r="D554" s="499">
        <v>0</v>
      </c>
      <c r="E554" s="500" t="str">
        <f>IF(C554&gt;0,D554/C554-1,IF(C554&lt;0,-(D554/C554-1),""))</f>
        <v/>
      </c>
      <c r="F554" s="495" t="str">
        <f t="shared" si="29"/>
        <v>否</v>
      </c>
      <c r="G554" s="481" t="str">
        <f t="shared" si="30"/>
        <v>项</v>
      </c>
    </row>
    <row r="555" ht="36" customHeight="1" spans="1:7">
      <c r="A555" s="502">
        <v>2080114</v>
      </c>
      <c r="B555" s="511" t="s">
        <v>332</v>
      </c>
      <c r="C555" s="499">
        <v>0</v>
      </c>
      <c r="D555" s="499">
        <v>0</v>
      </c>
      <c r="E555" s="500" t="str">
        <f>IF(C555&gt;0,D555/C555-1,IF(C555&lt;0,-(D555/C555-1),""))</f>
        <v/>
      </c>
      <c r="F555" s="495" t="str">
        <f t="shared" si="29"/>
        <v>否</v>
      </c>
      <c r="G555" s="481" t="str">
        <f t="shared" si="30"/>
        <v>项</v>
      </c>
    </row>
    <row r="556" ht="36" customHeight="1" spans="1:7">
      <c r="A556" s="502">
        <v>2080115</v>
      </c>
      <c r="B556" s="511" t="s">
        <v>334</v>
      </c>
      <c r="C556" s="499">
        <v>0</v>
      </c>
      <c r="D556" s="499">
        <v>0</v>
      </c>
      <c r="E556" s="500" t="str">
        <f>IF(C556&gt;0,D556/C556-1,IF(C556&lt;0,-(D556/C556-1),""))</f>
        <v/>
      </c>
      <c r="F556" s="495" t="str">
        <f t="shared" si="29"/>
        <v>否</v>
      </c>
      <c r="G556" s="481" t="str">
        <f t="shared" si="30"/>
        <v>项</v>
      </c>
    </row>
    <row r="557" ht="36" customHeight="1" spans="1:7">
      <c r="A557" s="502">
        <v>2080116</v>
      </c>
      <c r="B557" s="511" t="s">
        <v>336</v>
      </c>
      <c r="C557" s="499"/>
      <c r="D557" s="499"/>
      <c r="E557" s="500"/>
      <c r="F557" s="495" t="str">
        <f t="shared" si="29"/>
        <v>否</v>
      </c>
      <c r="G557" s="481" t="str">
        <f t="shared" si="30"/>
        <v>项</v>
      </c>
    </row>
    <row r="558" ht="36" customHeight="1" spans="1:7">
      <c r="A558" s="502">
        <v>2080150</v>
      </c>
      <c r="B558" s="511" t="s">
        <v>180</v>
      </c>
      <c r="C558" s="499">
        <v>0</v>
      </c>
      <c r="D558" s="499">
        <v>0</v>
      </c>
      <c r="E558" s="500" t="str">
        <f>IF(C558&gt;0,D558/C558-1,IF(C558&lt;0,-(D558/C558-1),""))</f>
        <v/>
      </c>
      <c r="F558" s="495" t="str">
        <f t="shared" si="29"/>
        <v>否</v>
      </c>
      <c r="G558" s="481" t="str">
        <f t="shared" si="30"/>
        <v>项</v>
      </c>
    </row>
    <row r="559" ht="36" customHeight="1" spans="1:7">
      <c r="A559" s="497" t="s">
        <v>1061</v>
      </c>
      <c r="B559" s="498" t="s">
        <v>1062</v>
      </c>
      <c r="C559" s="499"/>
      <c r="D559" s="499"/>
      <c r="E559" s="500"/>
      <c r="F559" s="495" t="str">
        <f t="shared" si="29"/>
        <v>否</v>
      </c>
      <c r="G559" s="481" t="str">
        <f t="shared" si="30"/>
        <v>项</v>
      </c>
    </row>
    <row r="560" ht="36" customHeight="1" spans="1:7">
      <c r="A560" s="490" t="s">
        <v>1063</v>
      </c>
      <c r="B560" s="491" t="s">
        <v>1064</v>
      </c>
      <c r="C560" s="501">
        <v>1086</v>
      </c>
      <c r="D560" s="493">
        <v>817</v>
      </c>
      <c r="E560" s="494"/>
      <c r="F560" s="495" t="str">
        <f t="shared" si="29"/>
        <v>是</v>
      </c>
      <c r="G560" s="481" t="str">
        <f t="shared" si="30"/>
        <v>款</v>
      </c>
    </row>
    <row r="561" ht="36" customHeight="1" spans="1:7">
      <c r="A561" s="497" t="s">
        <v>1065</v>
      </c>
      <c r="B561" s="498" t="s">
        <v>162</v>
      </c>
      <c r="C561" s="501">
        <v>502</v>
      </c>
      <c r="D561" s="499">
        <v>447</v>
      </c>
      <c r="E561" s="500"/>
      <c r="F561" s="495" t="str">
        <f t="shared" si="29"/>
        <v>是</v>
      </c>
      <c r="G561" s="481" t="str">
        <f t="shared" si="30"/>
        <v>项</v>
      </c>
    </row>
    <row r="562" ht="36" customHeight="1" spans="1:7">
      <c r="A562" s="497" t="s">
        <v>1066</v>
      </c>
      <c r="B562" s="498" t="s">
        <v>164</v>
      </c>
      <c r="C562" s="501"/>
      <c r="D562" s="499">
        <v>269</v>
      </c>
      <c r="E562" s="500" t="str">
        <f>IF(C562&gt;0,D562/C562-1,IF(C562&lt;0,-(D562/C562-1),""))</f>
        <v/>
      </c>
      <c r="F562" s="495" t="str">
        <f t="shared" si="29"/>
        <v>是</v>
      </c>
      <c r="G562" s="481" t="str">
        <f t="shared" si="30"/>
        <v>项</v>
      </c>
    </row>
    <row r="563" ht="36" customHeight="1" spans="1:7">
      <c r="A563" s="497" t="s">
        <v>1067</v>
      </c>
      <c r="B563" s="498" t="s">
        <v>166</v>
      </c>
      <c r="C563" s="501">
        <v>0</v>
      </c>
      <c r="D563" s="499"/>
      <c r="E563" s="500"/>
      <c r="F563" s="495" t="str">
        <f t="shared" si="29"/>
        <v>否</v>
      </c>
      <c r="G563" s="481" t="str">
        <f t="shared" si="30"/>
        <v>项</v>
      </c>
    </row>
    <row r="564" ht="36" customHeight="1" spans="1:7">
      <c r="A564" s="497" t="s">
        <v>1068</v>
      </c>
      <c r="B564" s="498" t="s">
        <v>1069</v>
      </c>
      <c r="C564" s="501">
        <v>0</v>
      </c>
      <c r="D564" s="499">
        <v>2</v>
      </c>
      <c r="E564" s="500"/>
      <c r="F564" s="495" t="str">
        <f t="shared" si="29"/>
        <v>是</v>
      </c>
      <c r="G564" s="481" t="str">
        <f t="shared" si="30"/>
        <v>项</v>
      </c>
    </row>
    <row r="565" ht="36" customHeight="1" spans="1:7">
      <c r="A565" s="497" t="s">
        <v>1070</v>
      </c>
      <c r="B565" s="498" t="s">
        <v>1071</v>
      </c>
      <c r="C565" s="496">
        <v>26</v>
      </c>
      <c r="D565" s="499">
        <v>8</v>
      </c>
      <c r="E565" s="500"/>
      <c r="F565" s="495" t="str">
        <f t="shared" si="29"/>
        <v>是</v>
      </c>
      <c r="G565" s="481" t="str">
        <f t="shared" si="30"/>
        <v>项</v>
      </c>
    </row>
    <row r="566" ht="36" customHeight="1" spans="1:7">
      <c r="A566" s="497" t="s">
        <v>1072</v>
      </c>
      <c r="B566" s="498" t="s">
        <v>1073</v>
      </c>
      <c r="C566" s="496">
        <v>41</v>
      </c>
      <c r="D566" s="499">
        <v>59</v>
      </c>
      <c r="E566" s="500"/>
      <c r="F566" s="495" t="str">
        <f t="shared" si="29"/>
        <v>是</v>
      </c>
      <c r="G566" s="481" t="str">
        <f t="shared" si="30"/>
        <v>项</v>
      </c>
    </row>
    <row r="567" ht="36" customHeight="1" spans="1:7">
      <c r="A567" s="497" t="s">
        <v>1074</v>
      </c>
      <c r="B567" s="498" t="s">
        <v>1075</v>
      </c>
      <c r="C567" s="496">
        <v>517</v>
      </c>
      <c r="D567" s="499">
        <v>32</v>
      </c>
      <c r="E567" s="500"/>
      <c r="F567" s="495" t="str">
        <f t="shared" si="29"/>
        <v>是</v>
      </c>
      <c r="G567" s="481" t="str">
        <f t="shared" si="30"/>
        <v>项</v>
      </c>
    </row>
    <row r="568" ht="36" customHeight="1" spans="1:7">
      <c r="A568" s="490" t="s">
        <v>1076</v>
      </c>
      <c r="B568" s="491" t="s">
        <v>1077</v>
      </c>
      <c r="C568" s="493">
        <f>SUM(C569:C569)</f>
        <v>0</v>
      </c>
      <c r="D568" s="493">
        <f>SUM(D569:D569)</f>
        <v>0</v>
      </c>
      <c r="E568" s="494" t="str">
        <f>IF(C568&gt;0,D568/C568-1,IF(C568&lt;0,-(D568/C568-1),""))</f>
        <v/>
      </c>
      <c r="F568" s="495" t="str">
        <f t="shared" si="29"/>
        <v>否</v>
      </c>
      <c r="G568" s="481" t="str">
        <f t="shared" si="30"/>
        <v>款</v>
      </c>
    </row>
    <row r="569" ht="36" customHeight="1" spans="1:7">
      <c r="A569" s="497" t="s">
        <v>1078</v>
      </c>
      <c r="B569" s="498" t="s">
        <v>1079</v>
      </c>
      <c r="C569" s="499">
        <v>0</v>
      </c>
      <c r="D569" s="499">
        <v>0</v>
      </c>
      <c r="E569" s="500" t="str">
        <f>IF(C569&gt;0,D569/C569-1,IF(C569&lt;0,-(D569/C569-1),""))</f>
        <v/>
      </c>
      <c r="F569" s="495" t="str">
        <f t="shared" si="29"/>
        <v>否</v>
      </c>
      <c r="G569" s="481" t="str">
        <f t="shared" si="30"/>
        <v>项</v>
      </c>
    </row>
    <row r="570" ht="36" customHeight="1" spans="1:7">
      <c r="A570" s="490" t="s">
        <v>1080</v>
      </c>
      <c r="B570" s="491" t="s">
        <v>1081</v>
      </c>
      <c r="C570" s="496">
        <v>25559</v>
      </c>
      <c r="D570" s="493">
        <v>20870</v>
      </c>
      <c r="E570" s="494"/>
      <c r="F570" s="495" t="str">
        <f t="shared" si="29"/>
        <v>是</v>
      </c>
      <c r="G570" s="481" t="str">
        <f t="shared" si="30"/>
        <v>款</v>
      </c>
    </row>
    <row r="571" ht="36" customHeight="1" spans="1:7">
      <c r="A571" s="497" t="s">
        <v>1082</v>
      </c>
      <c r="B571" s="498" t="s">
        <v>1083</v>
      </c>
      <c r="C571" s="496">
        <v>4280</v>
      </c>
      <c r="D571" s="499">
        <v>4639</v>
      </c>
      <c r="E571" s="500"/>
      <c r="F571" s="495" t="str">
        <f t="shared" si="29"/>
        <v>是</v>
      </c>
      <c r="G571" s="481" t="str">
        <f t="shared" si="30"/>
        <v>项</v>
      </c>
    </row>
    <row r="572" ht="36" customHeight="1" spans="1:7">
      <c r="A572" s="497" t="s">
        <v>1084</v>
      </c>
      <c r="B572" s="498" t="s">
        <v>1085</v>
      </c>
      <c r="C572" s="496">
        <v>5590</v>
      </c>
      <c r="D572" s="499">
        <v>6194</v>
      </c>
      <c r="E572" s="500"/>
      <c r="F572" s="495" t="str">
        <f t="shared" si="29"/>
        <v>是</v>
      </c>
      <c r="G572" s="481" t="str">
        <f t="shared" si="30"/>
        <v>项</v>
      </c>
    </row>
    <row r="573" ht="36" customHeight="1" spans="1:7">
      <c r="A573" s="497" t="s">
        <v>1086</v>
      </c>
      <c r="B573" s="498" t="s">
        <v>1087</v>
      </c>
      <c r="C573" s="499"/>
      <c r="D573" s="499"/>
      <c r="E573" s="500"/>
      <c r="F573" s="495" t="str">
        <f t="shared" si="29"/>
        <v>否</v>
      </c>
      <c r="G573" s="481" t="str">
        <f t="shared" si="30"/>
        <v>项</v>
      </c>
    </row>
    <row r="574" ht="36" customHeight="1" spans="1:7">
      <c r="A574" s="497" t="s">
        <v>1088</v>
      </c>
      <c r="B574" s="498" t="s">
        <v>1089</v>
      </c>
      <c r="C574" s="499">
        <v>11866</v>
      </c>
      <c r="D574" s="499">
        <v>6691</v>
      </c>
      <c r="E574" s="500"/>
      <c r="F574" s="495" t="str">
        <f t="shared" si="29"/>
        <v>是</v>
      </c>
      <c r="G574" s="481" t="str">
        <f t="shared" si="30"/>
        <v>项</v>
      </c>
    </row>
    <row r="575" ht="36" customHeight="1" spans="1:7">
      <c r="A575" s="497" t="s">
        <v>1090</v>
      </c>
      <c r="B575" s="498" t="s">
        <v>1091</v>
      </c>
      <c r="C575" s="499">
        <v>952</v>
      </c>
      <c r="D575" s="499">
        <v>662</v>
      </c>
      <c r="E575" s="500"/>
      <c r="F575" s="495" t="str">
        <f t="shared" si="29"/>
        <v>是</v>
      </c>
      <c r="G575" s="481" t="str">
        <f t="shared" si="30"/>
        <v>项</v>
      </c>
    </row>
    <row r="576" ht="36" customHeight="1" spans="1:7">
      <c r="A576" s="497" t="s">
        <v>1092</v>
      </c>
      <c r="B576" s="498" t="s">
        <v>1093</v>
      </c>
      <c r="C576" s="499">
        <v>2343</v>
      </c>
      <c r="D576" s="499">
        <v>2678</v>
      </c>
      <c r="E576" s="500"/>
      <c r="F576" s="495" t="str">
        <f t="shared" si="29"/>
        <v>是</v>
      </c>
      <c r="G576" s="481" t="str">
        <f t="shared" si="30"/>
        <v>项</v>
      </c>
    </row>
    <row r="577" ht="36" customHeight="1" spans="1:7">
      <c r="A577" s="502">
        <v>2080508</v>
      </c>
      <c r="B577" s="511" t="s">
        <v>1094</v>
      </c>
      <c r="C577" s="499">
        <v>0</v>
      </c>
      <c r="D577" s="499">
        <v>0</v>
      </c>
      <c r="E577" s="500" t="str">
        <f>IF(C577&gt;0,D577/C577-1,IF(C577&lt;0,-(D577/C577-1),""))</f>
        <v/>
      </c>
      <c r="F577" s="495" t="str">
        <f t="shared" si="29"/>
        <v>否</v>
      </c>
      <c r="G577" s="481" t="str">
        <f t="shared" si="30"/>
        <v>项</v>
      </c>
    </row>
    <row r="578" ht="36" customHeight="1" spans="1:7">
      <c r="A578" s="497" t="s">
        <v>1095</v>
      </c>
      <c r="B578" s="498" t="s">
        <v>1096</v>
      </c>
      <c r="C578" s="499">
        <v>528</v>
      </c>
      <c r="D578" s="499">
        <v>6</v>
      </c>
      <c r="E578" s="500"/>
      <c r="F578" s="495" t="str">
        <f t="shared" si="29"/>
        <v>是</v>
      </c>
      <c r="G578" s="481" t="str">
        <f t="shared" si="30"/>
        <v>项</v>
      </c>
    </row>
    <row r="579" ht="36" customHeight="1" spans="1:7">
      <c r="A579" s="490" t="s">
        <v>1097</v>
      </c>
      <c r="B579" s="491" t="s">
        <v>1098</v>
      </c>
      <c r="C579" s="493">
        <f>SUM(C580:C582)</f>
        <v>384</v>
      </c>
      <c r="D579" s="493">
        <v>793</v>
      </c>
      <c r="E579" s="494">
        <f>IF(C579&gt;0,D579/C579-1,IF(C579&lt;0,-(D579/C579-1),""))</f>
        <v>1.06510416666667</v>
      </c>
      <c r="F579" s="495" t="str">
        <f t="shared" si="29"/>
        <v>是</v>
      </c>
      <c r="G579" s="481" t="str">
        <f t="shared" si="30"/>
        <v>款</v>
      </c>
    </row>
    <row r="580" ht="36" customHeight="1" spans="1:7">
      <c r="A580" s="497" t="s">
        <v>1099</v>
      </c>
      <c r="B580" s="498" t="s">
        <v>1100</v>
      </c>
      <c r="C580" s="513">
        <v>384</v>
      </c>
      <c r="D580" s="499">
        <v>793</v>
      </c>
      <c r="E580" s="500">
        <f t="shared" ref="E580:E644" si="31">IF(C580&gt;0,D580/C580-1,IF(C580&lt;0,-(D580/C580-1),""))</f>
        <v>1.06510416666667</v>
      </c>
      <c r="F580" s="495" t="str">
        <f t="shared" ref="F580:F643" si="32">IF(LEN(A580)=3,"是",IF(B580&lt;&gt;"",IF(SUM(C580:D580)&lt;&gt;0,"是","否"),"是"))</f>
        <v>是</v>
      </c>
      <c r="G580" s="481" t="str">
        <f t="shared" ref="G580:G643" si="33">IF(LEN(A580)=3,"类",IF(LEN(A580)=5,"款","项"))</f>
        <v>项</v>
      </c>
    </row>
    <row r="581" ht="36" customHeight="1" spans="1:7">
      <c r="A581" s="497" t="s">
        <v>1101</v>
      </c>
      <c r="B581" s="498" t="s">
        <v>1102</v>
      </c>
      <c r="C581" s="496"/>
      <c r="D581" s="499">
        <v>0</v>
      </c>
      <c r="E581" s="500" t="str">
        <f t="shared" si="31"/>
        <v/>
      </c>
      <c r="F581" s="495" t="str">
        <f t="shared" si="32"/>
        <v>否</v>
      </c>
      <c r="G581" s="481" t="str">
        <f t="shared" si="33"/>
        <v>项</v>
      </c>
    </row>
    <row r="582" ht="36" customHeight="1" spans="1:7">
      <c r="A582" s="497" t="s">
        <v>1103</v>
      </c>
      <c r="B582" s="498" t="s">
        <v>1104</v>
      </c>
      <c r="C582" s="499">
        <v>0</v>
      </c>
      <c r="D582" s="499">
        <v>0</v>
      </c>
      <c r="E582" s="500" t="str">
        <f t="shared" si="31"/>
        <v/>
      </c>
      <c r="F582" s="495" t="str">
        <f t="shared" si="32"/>
        <v>否</v>
      </c>
      <c r="G582" s="481" t="str">
        <f t="shared" si="33"/>
        <v>项</v>
      </c>
    </row>
    <row r="583" ht="36" customHeight="1" spans="1:7">
      <c r="A583" s="490" t="s">
        <v>1105</v>
      </c>
      <c r="B583" s="491" t="s">
        <v>1106</v>
      </c>
      <c r="C583" s="501">
        <v>3487</v>
      </c>
      <c r="D583" s="493">
        <v>1714</v>
      </c>
      <c r="E583" s="494"/>
      <c r="F583" s="495" t="str">
        <f t="shared" si="32"/>
        <v>是</v>
      </c>
      <c r="G583" s="481" t="str">
        <f t="shared" si="33"/>
        <v>款</v>
      </c>
    </row>
    <row r="584" ht="36" customHeight="1" spans="1:7">
      <c r="A584" s="497" t="s">
        <v>1107</v>
      </c>
      <c r="B584" s="498" t="s">
        <v>1108</v>
      </c>
      <c r="C584" s="501"/>
      <c r="D584" s="499">
        <v>22</v>
      </c>
      <c r="E584" s="500"/>
      <c r="F584" s="495" t="str">
        <f t="shared" si="32"/>
        <v>是</v>
      </c>
      <c r="G584" s="481" t="str">
        <f t="shared" si="33"/>
        <v>项</v>
      </c>
    </row>
    <row r="585" ht="36" customHeight="1" spans="1:7">
      <c r="A585" s="497" t="s">
        <v>1109</v>
      </c>
      <c r="B585" s="498" t="s">
        <v>1110</v>
      </c>
      <c r="C585" s="501"/>
      <c r="D585" s="499">
        <v>0</v>
      </c>
      <c r="E585" s="500" t="str">
        <f t="shared" si="31"/>
        <v/>
      </c>
      <c r="F585" s="495" t="str">
        <f t="shared" si="32"/>
        <v>否</v>
      </c>
      <c r="G585" s="481" t="str">
        <f t="shared" si="33"/>
        <v>项</v>
      </c>
    </row>
    <row r="586" ht="36" customHeight="1" spans="1:7">
      <c r="A586" s="497" t="s">
        <v>1111</v>
      </c>
      <c r="B586" s="498" t="s">
        <v>1112</v>
      </c>
      <c r="C586" s="496">
        <v>1212</v>
      </c>
      <c r="D586" s="499">
        <v>771</v>
      </c>
      <c r="E586" s="500">
        <f t="shared" si="31"/>
        <v>-0.363861386138614</v>
      </c>
      <c r="F586" s="495" t="str">
        <f t="shared" si="32"/>
        <v>是</v>
      </c>
      <c r="G586" s="481" t="str">
        <f t="shared" si="33"/>
        <v>项</v>
      </c>
    </row>
    <row r="587" ht="36" customHeight="1" spans="1:7">
      <c r="A587" s="497" t="s">
        <v>1113</v>
      </c>
      <c r="B587" s="498" t="s">
        <v>1114</v>
      </c>
      <c r="C587" s="496">
        <v>1718</v>
      </c>
      <c r="D587" s="499">
        <v>847</v>
      </c>
      <c r="E587" s="500">
        <f t="shared" si="31"/>
        <v>-0.506984866123399</v>
      </c>
      <c r="F587" s="495" t="str">
        <f t="shared" si="32"/>
        <v>是</v>
      </c>
      <c r="G587" s="481" t="str">
        <f t="shared" si="33"/>
        <v>项</v>
      </c>
    </row>
    <row r="588" ht="36" customHeight="1" spans="1:7">
      <c r="A588" s="497" t="s">
        <v>1115</v>
      </c>
      <c r="B588" s="498" t="s">
        <v>1116</v>
      </c>
      <c r="C588" s="496">
        <v>208</v>
      </c>
      <c r="D588" s="499">
        <v>0</v>
      </c>
      <c r="E588" s="500">
        <f t="shared" si="31"/>
        <v>-1</v>
      </c>
      <c r="F588" s="495" t="str">
        <f t="shared" si="32"/>
        <v>是</v>
      </c>
      <c r="G588" s="481" t="str">
        <f t="shared" si="33"/>
        <v>项</v>
      </c>
    </row>
    <row r="589" ht="36" customHeight="1" spans="1:7">
      <c r="A589" s="497" t="s">
        <v>1117</v>
      </c>
      <c r="B589" s="498" t="s">
        <v>1118</v>
      </c>
      <c r="C589" s="496">
        <v>92</v>
      </c>
      <c r="D589" s="499">
        <v>0</v>
      </c>
      <c r="E589" s="500">
        <f t="shared" si="31"/>
        <v>-1</v>
      </c>
      <c r="F589" s="495" t="str">
        <f t="shared" si="32"/>
        <v>是</v>
      </c>
      <c r="G589" s="481" t="str">
        <f t="shared" si="33"/>
        <v>项</v>
      </c>
    </row>
    <row r="590" ht="36" customHeight="1" spans="1:7">
      <c r="A590" s="497" t="s">
        <v>1119</v>
      </c>
      <c r="B590" s="498" t="s">
        <v>1120</v>
      </c>
      <c r="C590" s="501">
        <v>0</v>
      </c>
      <c r="D590" s="499">
        <v>12</v>
      </c>
      <c r="E590" s="500" t="str">
        <f t="shared" si="31"/>
        <v/>
      </c>
      <c r="F590" s="495" t="str">
        <f t="shared" si="32"/>
        <v>是</v>
      </c>
      <c r="G590" s="481" t="str">
        <f t="shared" si="33"/>
        <v>项</v>
      </c>
    </row>
    <row r="591" ht="36" customHeight="1" spans="1:7">
      <c r="A591" s="497" t="s">
        <v>1121</v>
      </c>
      <c r="B591" s="498" t="s">
        <v>1122</v>
      </c>
      <c r="C591" s="501">
        <v>0</v>
      </c>
      <c r="D591" s="499">
        <v>47</v>
      </c>
      <c r="E591" s="500" t="str">
        <f t="shared" si="31"/>
        <v/>
      </c>
      <c r="F591" s="495" t="str">
        <f t="shared" si="32"/>
        <v>是</v>
      </c>
      <c r="G591" s="481" t="str">
        <f t="shared" si="33"/>
        <v>项</v>
      </c>
    </row>
    <row r="592" ht="36" customHeight="1" spans="1:7">
      <c r="A592" s="497" t="s">
        <v>1123</v>
      </c>
      <c r="B592" s="498" t="s">
        <v>1124</v>
      </c>
      <c r="C592" s="496">
        <v>257</v>
      </c>
      <c r="D592" s="499">
        <v>15</v>
      </c>
      <c r="E592" s="500"/>
      <c r="F592" s="495" t="str">
        <f t="shared" si="32"/>
        <v>是</v>
      </c>
      <c r="G592" s="481" t="str">
        <f t="shared" si="33"/>
        <v>项</v>
      </c>
    </row>
    <row r="593" ht="36" customHeight="1" spans="1:7">
      <c r="A593" s="490" t="s">
        <v>1125</v>
      </c>
      <c r="B593" s="491" t="s">
        <v>1126</v>
      </c>
      <c r="C593" s="496">
        <v>3730</v>
      </c>
      <c r="D593" s="493">
        <v>3528</v>
      </c>
      <c r="E593" s="494"/>
      <c r="F593" s="495" t="str">
        <f t="shared" si="32"/>
        <v>是</v>
      </c>
      <c r="G593" s="481" t="str">
        <f t="shared" si="33"/>
        <v>款</v>
      </c>
    </row>
    <row r="594" ht="36" customHeight="1" spans="1:7">
      <c r="A594" s="497" t="s">
        <v>1127</v>
      </c>
      <c r="B594" s="498" t="s">
        <v>1128</v>
      </c>
      <c r="C594" s="496">
        <v>104</v>
      </c>
      <c r="D594" s="499">
        <v>167</v>
      </c>
      <c r="E594" s="500"/>
      <c r="F594" s="495" t="str">
        <f t="shared" si="32"/>
        <v>是</v>
      </c>
      <c r="G594" s="481" t="str">
        <f t="shared" si="33"/>
        <v>项</v>
      </c>
    </row>
    <row r="595" ht="36" customHeight="1" spans="1:7">
      <c r="A595" s="497" t="s">
        <v>1129</v>
      </c>
      <c r="B595" s="498" t="s">
        <v>1130</v>
      </c>
      <c r="C595" s="496">
        <v>618</v>
      </c>
      <c r="D595" s="499">
        <v>665</v>
      </c>
      <c r="E595" s="500"/>
      <c r="F595" s="495" t="str">
        <f t="shared" si="32"/>
        <v>是</v>
      </c>
      <c r="G595" s="481" t="str">
        <f t="shared" si="33"/>
        <v>项</v>
      </c>
    </row>
    <row r="596" ht="36" customHeight="1" spans="1:7">
      <c r="A596" s="497" t="s">
        <v>1131</v>
      </c>
      <c r="B596" s="498" t="s">
        <v>1132</v>
      </c>
      <c r="C596" s="496">
        <v>1474</v>
      </c>
      <c r="D596" s="499">
        <v>325</v>
      </c>
      <c r="E596" s="500"/>
      <c r="F596" s="495" t="str">
        <f t="shared" si="32"/>
        <v>是</v>
      </c>
      <c r="G596" s="481" t="str">
        <f t="shared" si="33"/>
        <v>项</v>
      </c>
    </row>
    <row r="597" ht="36" customHeight="1" spans="1:7">
      <c r="A597" s="497" t="s">
        <v>1133</v>
      </c>
      <c r="B597" s="498" t="s">
        <v>1134</v>
      </c>
      <c r="C597" s="496">
        <v>185</v>
      </c>
      <c r="D597" s="499"/>
      <c r="E597" s="500"/>
      <c r="F597" s="495" t="str">
        <f t="shared" si="32"/>
        <v>是</v>
      </c>
      <c r="G597" s="481" t="str">
        <f t="shared" si="33"/>
        <v>项</v>
      </c>
    </row>
    <row r="598" ht="36" customHeight="1" spans="1:7">
      <c r="A598" s="497" t="s">
        <v>1135</v>
      </c>
      <c r="B598" s="498" t="s">
        <v>1136</v>
      </c>
      <c r="C598" s="496">
        <v>309</v>
      </c>
      <c r="D598" s="499">
        <v>472</v>
      </c>
      <c r="E598" s="500">
        <f t="shared" si="31"/>
        <v>0.527508090614887</v>
      </c>
      <c r="F598" s="495" t="str">
        <f t="shared" si="32"/>
        <v>是</v>
      </c>
      <c r="G598" s="481" t="str">
        <f t="shared" si="33"/>
        <v>项</v>
      </c>
    </row>
    <row r="599" ht="36" customHeight="1" spans="1:7">
      <c r="A599" s="497" t="s">
        <v>1137</v>
      </c>
      <c r="B599" s="498" t="s">
        <v>1138</v>
      </c>
      <c r="C599" s="501">
        <v>0</v>
      </c>
      <c r="D599" s="499">
        <v>387</v>
      </c>
      <c r="E599" s="500" t="str">
        <f t="shared" si="31"/>
        <v/>
      </c>
      <c r="F599" s="495" t="str">
        <f t="shared" si="32"/>
        <v>是</v>
      </c>
      <c r="G599" s="481" t="str">
        <f t="shared" si="33"/>
        <v>项</v>
      </c>
    </row>
    <row r="600" ht="36" customHeight="1" spans="1:7">
      <c r="A600" s="497" t="s">
        <v>1139</v>
      </c>
      <c r="B600" s="498" t="s">
        <v>1140</v>
      </c>
      <c r="C600" s="501">
        <v>1040</v>
      </c>
      <c r="D600" s="499">
        <v>1512</v>
      </c>
      <c r="E600" s="500"/>
      <c r="F600" s="495" t="str">
        <f t="shared" si="32"/>
        <v>是</v>
      </c>
      <c r="G600" s="481" t="str">
        <f t="shared" si="33"/>
        <v>项</v>
      </c>
    </row>
    <row r="601" ht="36" customHeight="1" spans="1:7">
      <c r="A601" s="490" t="s">
        <v>1141</v>
      </c>
      <c r="B601" s="491" t="s">
        <v>1142</v>
      </c>
      <c r="C601" s="501">
        <v>1339</v>
      </c>
      <c r="D601" s="493">
        <v>1372</v>
      </c>
      <c r="E601" s="494"/>
      <c r="F601" s="495" t="str">
        <f t="shared" si="32"/>
        <v>是</v>
      </c>
      <c r="G601" s="481" t="str">
        <f t="shared" si="33"/>
        <v>款</v>
      </c>
    </row>
    <row r="602" ht="36" customHeight="1" spans="1:7">
      <c r="A602" s="497" t="s">
        <v>1143</v>
      </c>
      <c r="B602" s="498" t="s">
        <v>1144</v>
      </c>
      <c r="C602" s="501">
        <v>224</v>
      </c>
      <c r="D602" s="499">
        <v>226</v>
      </c>
      <c r="E602" s="500"/>
      <c r="F602" s="495" t="str">
        <f t="shared" si="32"/>
        <v>是</v>
      </c>
      <c r="G602" s="481" t="str">
        <f t="shared" si="33"/>
        <v>项</v>
      </c>
    </row>
    <row r="603" ht="36" customHeight="1" spans="1:7">
      <c r="A603" s="497" t="s">
        <v>1145</v>
      </c>
      <c r="B603" s="498" t="s">
        <v>1146</v>
      </c>
      <c r="C603" s="501">
        <v>756</v>
      </c>
      <c r="D603" s="499">
        <v>759</v>
      </c>
      <c r="E603" s="500"/>
      <c r="F603" s="495" t="str">
        <f t="shared" si="32"/>
        <v>是</v>
      </c>
      <c r="G603" s="481" t="str">
        <f t="shared" si="33"/>
        <v>项</v>
      </c>
    </row>
    <row r="604" ht="36" customHeight="1" spans="1:7">
      <c r="A604" s="497" t="s">
        <v>1147</v>
      </c>
      <c r="B604" s="498" t="s">
        <v>1148</v>
      </c>
      <c r="C604" s="501">
        <v>55</v>
      </c>
      <c r="D604" s="499">
        <v>55</v>
      </c>
      <c r="E604" s="500"/>
      <c r="F604" s="495" t="str">
        <f t="shared" si="32"/>
        <v>是</v>
      </c>
      <c r="G604" s="481" t="str">
        <f t="shared" si="33"/>
        <v>项</v>
      </c>
    </row>
    <row r="605" ht="36" customHeight="1" spans="1:7">
      <c r="A605" s="497" t="s">
        <v>1149</v>
      </c>
      <c r="B605" s="498" t="s">
        <v>1150</v>
      </c>
      <c r="C605" s="501"/>
      <c r="D605" s="499">
        <v>0</v>
      </c>
      <c r="E605" s="500" t="str">
        <f t="shared" si="31"/>
        <v/>
      </c>
      <c r="F605" s="495" t="str">
        <f t="shared" si="32"/>
        <v>否</v>
      </c>
      <c r="G605" s="481" t="str">
        <f t="shared" si="33"/>
        <v>项</v>
      </c>
    </row>
    <row r="606" ht="36" customHeight="1" spans="1:7">
      <c r="A606" s="497" t="s">
        <v>1151</v>
      </c>
      <c r="B606" s="498" t="s">
        <v>1152</v>
      </c>
      <c r="C606" s="501">
        <v>287</v>
      </c>
      <c r="D606" s="499">
        <v>332</v>
      </c>
      <c r="E606" s="500"/>
      <c r="F606" s="495" t="str">
        <f t="shared" si="32"/>
        <v>是</v>
      </c>
      <c r="G606" s="481" t="str">
        <f t="shared" si="33"/>
        <v>项</v>
      </c>
    </row>
    <row r="607" ht="36" customHeight="1" spans="1:7">
      <c r="A607" s="497" t="s">
        <v>1153</v>
      </c>
      <c r="B607" s="498" t="s">
        <v>1154</v>
      </c>
      <c r="C607" s="501">
        <v>17</v>
      </c>
      <c r="D607" s="499"/>
      <c r="E607" s="500"/>
      <c r="F607" s="495" t="str">
        <f t="shared" si="32"/>
        <v>是</v>
      </c>
      <c r="G607" s="481" t="str">
        <f t="shared" si="33"/>
        <v>项</v>
      </c>
    </row>
    <row r="608" ht="36" customHeight="1" spans="1:7">
      <c r="A608" s="490" t="s">
        <v>1155</v>
      </c>
      <c r="B608" s="491" t="s">
        <v>1156</v>
      </c>
      <c r="C608" s="501">
        <v>1252</v>
      </c>
      <c r="D608" s="493">
        <v>3580</v>
      </c>
      <c r="E608" s="494"/>
      <c r="F608" s="495" t="str">
        <f t="shared" si="32"/>
        <v>是</v>
      </c>
      <c r="G608" s="481" t="str">
        <f t="shared" si="33"/>
        <v>款</v>
      </c>
    </row>
    <row r="609" ht="36" customHeight="1" spans="1:7">
      <c r="A609" s="497" t="s">
        <v>1157</v>
      </c>
      <c r="B609" s="498" t="s">
        <v>1158</v>
      </c>
      <c r="C609" s="501">
        <v>198</v>
      </c>
      <c r="D609" s="499">
        <v>198</v>
      </c>
      <c r="E609" s="500"/>
      <c r="F609" s="495" t="str">
        <f t="shared" si="32"/>
        <v>是</v>
      </c>
      <c r="G609" s="481" t="str">
        <f t="shared" si="33"/>
        <v>项</v>
      </c>
    </row>
    <row r="610" ht="36" customHeight="1" spans="1:7">
      <c r="A610" s="497" t="s">
        <v>1159</v>
      </c>
      <c r="B610" s="498" t="s">
        <v>1160</v>
      </c>
      <c r="C610" s="501">
        <v>455</v>
      </c>
      <c r="D610" s="499">
        <v>879</v>
      </c>
      <c r="E610" s="500">
        <f t="shared" si="31"/>
        <v>0.931868131868132</v>
      </c>
      <c r="F610" s="495" t="str">
        <f t="shared" si="32"/>
        <v>是</v>
      </c>
      <c r="G610" s="481" t="str">
        <f t="shared" si="33"/>
        <v>项</v>
      </c>
    </row>
    <row r="611" ht="36" customHeight="1" spans="1:7">
      <c r="A611" s="497" t="s">
        <v>1161</v>
      </c>
      <c r="B611" s="498" t="s">
        <v>1162</v>
      </c>
      <c r="C611" s="501">
        <v>0</v>
      </c>
      <c r="D611" s="499"/>
      <c r="E611" s="500"/>
      <c r="F611" s="495" t="str">
        <f t="shared" si="32"/>
        <v>否</v>
      </c>
      <c r="G611" s="481" t="str">
        <f t="shared" si="33"/>
        <v>项</v>
      </c>
    </row>
    <row r="612" ht="36" customHeight="1" spans="1:7">
      <c r="A612" s="497" t="s">
        <v>1163</v>
      </c>
      <c r="B612" s="498" t="s">
        <v>1164</v>
      </c>
      <c r="C612" s="501">
        <v>377</v>
      </c>
      <c r="D612" s="499">
        <v>604</v>
      </c>
      <c r="E612" s="500"/>
      <c r="F612" s="495" t="str">
        <f t="shared" si="32"/>
        <v>是</v>
      </c>
      <c r="G612" s="481" t="str">
        <f t="shared" si="33"/>
        <v>项</v>
      </c>
    </row>
    <row r="613" ht="36" customHeight="1" spans="1:7">
      <c r="A613" s="497" t="s">
        <v>1165</v>
      </c>
      <c r="B613" s="498" t="s">
        <v>1166</v>
      </c>
      <c r="C613" s="501">
        <v>120</v>
      </c>
      <c r="D613" s="499">
        <v>22</v>
      </c>
      <c r="E613" s="500">
        <f t="shared" si="31"/>
        <v>-0.816666666666667</v>
      </c>
      <c r="F613" s="495" t="str">
        <f t="shared" si="32"/>
        <v>是</v>
      </c>
      <c r="G613" s="481" t="str">
        <f t="shared" si="33"/>
        <v>项</v>
      </c>
    </row>
    <row r="614" ht="36" customHeight="1" spans="1:7">
      <c r="A614" s="497" t="s">
        <v>1167</v>
      </c>
      <c r="B614" s="498" t="s">
        <v>1168</v>
      </c>
      <c r="C614" s="501">
        <v>99</v>
      </c>
      <c r="D614" s="499">
        <v>1877</v>
      </c>
      <c r="E614" s="500">
        <f t="shared" si="31"/>
        <v>17.959595959596</v>
      </c>
      <c r="F614" s="495" t="str">
        <f t="shared" si="32"/>
        <v>是</v>
      </c>
      <c r="G614" s="481" t="str">
        <f t="shared" si="33"/>
        <v>项</v>
      </c>
    </row>
    <row r="615" ht="36" customHeight="1" spans="1:7">
      <c r="A615" s="497" t="s">
        <v>1169</v>
      </c>
      <c r="B615" s="498" t="s">
        <v>1170</v>
      </c>
      <c r="C615" s="501">
        <v>3</v>
      </c>
      <c r="D615" s="499">
        <v>0</v>
      </c>
      <c r="E615" s="500">
        <f t="shared" si="31"/>
        <v>-1</v>
      </c>
      <c r="F615" s="495" t="str">
        <f t="shared" si="32"/>
        <v>是</v>
      </c>
      <c r="G615" s="481" t="str">
        <f t="shared" si="33"/>
        <v>项</v>
      </c>
    </row>
    <row r="616" ht="36" customHeight="1" spans="1:7">
      <c r="A616" s="490" t="s">
        <v>1171</v>
      </c>
      <c r="B616" s="491" t="s">
        <v>1172</v>
      </c>
      <c r="C616" s="501">
        <v>913</v>
      </c>
      <c r="D616" s="493">
        <v>1309</v>
      </c>
      <c r="E616" s="494"/>
      <c r="F616" s="495" t="str">
        <f t="shared" si="32"/>
        <v>是</v>
      </c>
      <c r="G616" s="481" t="str">
        <f t="shared" si="33"/>
        <v>款</v>
      </c>
    </row>
    <row r="617" ht="36" customHeight="1" spans="1:7">
      <c r="A617" s="497" t="s">
        <v>1173</v>
      </c>
      <c r="B617" s="498" t="s">
        <v>162</v>
      </c>
      <c r="C617" s="501">
        <v>281</v>
      </c>
      <c r="D617" s="499">
        <v>271</v>
      </c>
      <c r="E617" s="500"/>
      <c r="F617" s="495" t="str">
        <f t="shared" si="32"/>
        <v>是</v>
      </c>
      <c r="G617" s="481" t="str">
        <f t="shared" si="33"/>
        <v>项</v>
      </c>
    </row>
    <row r="618" ht="36" customHeight="1" spans="1:7">
      <c r="A618" s="497" t="s">
        <v>1174</v>
      </c>
      <c r="B618" s="498" t="s">
        <v>164</v>
      </c>
      <c r="C618" s="501">
        <v>13</v>
      </c>
      <c r="D618" s="499">
        <v>47</v>
      </c>
      <c r="E618" s="500">
        <f t="shared" si="31"/>
        <v>2.61538461538462</v>
      </c>
      <c r="F618" s="495" t="str">
        <f t="shared" si="32"/>
        <v>是</v>
      </c>
      <c r="G618" s="481" t="str">
        <f t="shared" si="33"/>
        <v>项</v>
      </c>
    </row>
    <row r="619" ht="36" customHeight="1" spans="1:7">
      <c r="A619" s="497" t="s">
        <v>1175</v>
      </c>
      <c r="B619" s="498" t="s">
        <v>166</v>
      </c>
      <c r="C619" s="501">
        <v>0</v>
      </c>
      <c r="D619" s="499"/>
      <c r="E619" s="500"/>
      <c r="F619" s="495" t="str">
        <f t="shared" si="32"/>
        <v>否</v>
      </c>
      <c r="G619" s="481" t="str">
        <f t="shared" si="33"/>
        <v>项</v>
      </c>
    </row>
    <row r="620" ht="36" customHeight="1" spans="1:7">
      <c r="A620" s="497" t="s">
        <v>1176</v>
      </c>
      <c r="B620" s="498" t="s">
        <v>1177</v>
      </c>
      <c r="C620" s="501">
        <v>60</v>
      </c>
      <c r="D620" s="499">
        <v>49</v>
      </c>
      <c r="E620" s="500"/>
      <c r="F620" s="495" t="str">
        <f t="shared" si="32"/>
        <v>是</v>
      </c>
      <c r="G620" s="481" t="str">
        <f t="shared" si="33"/>
        <v>项</v>
      </c>
    </row>
    <row r="621" ht="36" customHeight="1" spans="1:7">
      <c r="A621" s="497" t="s">
        <v>1178</v>
      </c>
      <c r="B621" s="498" t="s">
        <v>1179</v>
      </c>
      <c r="C621" s="501">
        <v>69</v>
      </c>
      <c r="D621" s="499">
        <v>79</v>
      </c>
      <c r="E621" s="500"/>
      <c r="F621" s="495" t="str">
        <f t="shared" si="32"/>
        <v>是</v>
      </c>
      <c r="G621" s="481" t="str">
        <f t="shared" si="33"/>
        <v>项</v>
      </c>
    </row>
    <row r="622" ht="36" customHeight="1" spans="1:7">
      <c r="A622" s="497" t="s">
        <v>1180</v>
      </c>
      <c r="B622" s="498" t="s">
        <v>1181</v>
      </c>
      <c r="C622" s="501"/>
      <c r="D622" s="499">
        <v>20</v>
      </c>
      <c r="E622" s="500"/>
      <c r="F622" s="495" t="str">
        <f t="shared" si="32"/>
        <v>是</v>
      </c>
      <c r="G622" s="481" t="str">
        <f t="shared" si="33"/>
        <v>项</v>
      </c>
    </row>
    <row r="623" ht="36" customHeight="1" spans="1:7">
      <c r="A623" s="497" t="s">
        <v>1182</v>
      </c>
      <c r="B623" s="498" t="s">
        <v>1183</v>
      </c>
      <c r="C623" s="501">
        <v>487</v>
      </c>
      <c r="D623" s="499">
        <v>843</v>
      </c>
      <c r="E623" s="500">
        <f t="shared" si="31"/>
        <v>0.731006160164271</v>
      </c>
      <c r="F623" s="495" t="str">
        <f t="shared" si="32"/>
        <v>是</v>
      </c>
      <c r="G623" s="481" t="str">
        <f t="shared" si="33"/>
        <v>项</v>
      </c>
    </row>
    <row r="624" ht="36" customHeight="1" spans="1:7">
      <c r="A624" s="497" t="s">
        <v>1184</v>
      </c>
      <c r="B624" s="498" t="s">
        <v>1185</v>
      </c>
      <c r="C624" s="501">
        <v>3</v>
      </c>
      <c r="D624" s="499"/>
      <c r="E624" s="500"/>
      <c r="F624" s="495" t="str">
        <f t="shared" si="32"/>
        <v>是</v>
      </c>
      <c r="G624" s="481" t="str">
        <f t="shared" si="33"/>
        <v>项</v>
      </c>
    </row>
    <row r="625" ht="36" customHeight="1" spans="1:7">
      <c r="A625" s="490" t="s">
        <v>1186</v>
      </c>
      <c r="B625" s="491" t="s">
        <v>1187</v>
      </c>
      <c r="C625" s="501">
        <v>72</v>
      </c>
      <c r="D625" s="493">
        <v>93</v>
      </c>
      <c r="E625" s="494"/>
      <c r="F625" s="495" t="str">
        <f t="shared" si="32"/>
        <v>是</v>
      </c>
      <c r="G625" s="481" t="str">
        <f t="shared" si="33"/>
        <v>款</v>
      </c>
    </row>
    <row r="626" ht="36" customHeight="1" spans="1:7">
      <c r="A626" s="497" t="s">
        <v>1188</v>
      </c>
      <c r="B626" s="498" t="s">
        <v>162</v>
      </c>
      <c r="C626" s="501">
        <v>62</v>
      </c>
      <c r="D626" s="499">
        <v>85</v>
      </c>
      <c r="E626" s="500"/>
      <c r="F626" s="495" t="str">
        <f t="shared" si="32"/>
        <v>是</v>
      </c>
      <c r="G626" s="481" t="str">
        <f t="shared" si="33"/>
        <v>项</v>
      </c>
    </row>
    <row r="627" ht="36" customHeight="1" spans="1:7">
      <c r="A627" s="497" t="s">
        <v>1189</v>
      </c>
      <c r="B627" s="498" t="s">
        <v>164</v>
      </c>
      <c r="C627" s="501">
        <v>10</v>
      </c>
      <c r="D627" s="499">
        <v>8</v>
      </c>
      <c r="E627" s="500">
        <f t="shared" si="31"/>
        <v>-0.2</v>
      </c>
      <c r="F627" s="495" t="str">
        <f t="shared" si="32"/>
        <v>是</v>
      </c>
      <c r="G627" s="481" t="str">
        <f t="shared" si="33"/>
        <v>项</v>
      </c>
    </row>
    <row r="628" ht="36" customHeight="1" spans="1:7">
      <c r="A628" s="497" t="s">
        <v>1190</v>
      </c>
      <c r="B628" s="498" t="s">
        <v>166</v>
      </c>
      <c r="C628" s="501">
        <v>0</v>
      </c>
      <c r="D628" s="499">
        <v>0</v>
      </c>
      <c r="E628" s="500" t="str">
        <f t="shared" si="31"/>
        <v/>
      </c>
      <c r="F628" s="495" t="str">
        <f t="shared" si="32"/>
        <v>否</v>
      </c>
      <c r="G628" s="481" t="str">
        <f t="shared" si="33"/>
        <v>项</v>
      </c>
    </row>
    <row r="629" ht="36" customHeight="1" spans="1:7">
      <c r="A629" s="497" t="s">
        <v>1191</v>
      </c>
      <c r="B629" s="498" t="s">
        <v>1192</v>
      </c>
      <c r="C629" s="501">
        <v>0</v>
      </c>
      <c r="D629" s="499"/>
      <c r="E629" s="500"/>
      <c r="F629" s="495" t="str">
        <f t="shared" si="32"/>
        <v>否</v>
      </c>
      <c r="G629" s="481" t="str">
        <f t="shared" si="33"/>
        <v>项</v>
      </c>
    </row>
    <row r="630" ht="36" customHeight="1" spans="1:7">
      <c r="A630" s="490" t="s">
        <v>1193</v>
      </c>
      <c r="B630" s="491" t="s">
        <v>1194</v>
      </c>
      <c r="C630" s="501">
        <v>7490</v>
      </c>
      <c r="D630" s="493">
        <v>7789</v>
      </c>
      <c r="E630" s="494">
        <f t="shared" si="31"/>
        <v>0.0399198931909213</v>
      </c>
      <c r="F630" s="495" t="str">
        <f t="shared" si="32"/>
        <v>是</v>
      </c>
      <c r="G630" s="481" t="str">
        <f t="shared" si="33"/>
        <v>款</v>
      </c>
    </row>
    <row r="631" ht="36" customHeight="1" spans="1:7">
      <c r="A631" s="497" t="s">
        <v>1195</v>
      </c>
      <c r="B631" s="498" t="s">
        <v>1196</v>
      </c>
      <c r="C631" s="501">
        <v>671</v>
      </c>
      <c r="D631" s="499">
        <v>856</v>
      </c>
      <c r="E631" s="500">
        <f t="shared" si="31"/>
        <v>0.275707898658718</v>
      </c>
      <c r="F631" s="495" t="str">
        <f t="shared" si="32"/>
        <v>是</v>
      </c>
      <c r="G631" s="481" t="str">
        <f t="shared" si="33"/>
        <v>项</v>
      </c>
    </row>
    <row r="632" ht="36" customHeight="1" spans="1:7">
      <c r="A632" s="497" t="s">
        <v>1197</v>
      </c>
      <c r="B632" s="498" t="s">
        <v>1198</v>
      </c>
      <c r="C632" s="501">
        <v>6819</v>
      </c>
      <c r="D632" s="499">
        <v>6933</v>
      </c>
      <c r="E632" s="500">
        <f t="shared" si="31"/>
        <v>0.0167179938407391</v>
      </c>
      <c r="F632" s="495" t="str">
        <f t="shared" si="32"/>
        <v>是</v>
      </c>
      <c r="G632" s="481" t="str">
        <f t="shared" si="33"/>
        <v>项</v>
      </c>
    </row>
    <row r="633" ht="36" customHeight="1" spans="1:7">
      <c r="A633" s="490" t="s">
        <v>1199</v>
      </c>
      <c r="B633" s="491" t="s">
        <v>1200</v>
      </c>
      <c r="C633" s="501">
        <v>297</v>
      </c>
      <c r="D633" s="493">
        <v>439</v>
      </c>
      <c r="E633" s="494"/>
      <c r="F633" s="495" t="str">
        <f t="shared" si="32"/>
        <v>是</v>
      </c>
      <c r="G633" s="481" t="str">
        <f t="shared" si="33"/>
        <v>款</v>
      </c>
    </row>
    <row r="634" ht="36" customHeight="1" spans="1:7">
      <c r="A634" s="497" t="s">
        <v>1201</v>
      </c>
      <c r="B634" s="498" t="s">
        <v>1202</v>
      </c>
      <c r="C634" s="501">
        <v>240</v>
      </c>
      <c r="D634" s="499">
        <v>324</v>
      </c>
      <c r="E634" s="500">
        <f t="shared" si="31"/>
        <v>0.35</v>
      </c>
      <c r="F634" s="495" t="str">
        <f t="shared" si="32"/>
        <v>是</v>
      </c>
      <c r="G634" s="481" t="str">
        <f t="shared" si="33"/>
        <v>项</v>
      </c>
    </row>
    <row r="635" ht="36" customHeight="1" spans="1:7">
      <c r="A635" s="497" t="s">
        <v>1203</v>
      </c>
      <c r="B635" s="498" t="s">
        <v>1204</v>
      </c>
      <c r="C635" s="501">
        <v>57</v>
      </c>
      <c r="D635" s="499">
        <v>115</v>
      </c>
      <c r="E635" s="500"/>
      <c r="F635" s="495" t="str">
        <f t="shared" si="32"/>
        <v>是</v>
      </c>
      <c r="G635" s="481" t="str">
        <f t="shared" si="33"/>
        <v>项</v>
      </c>
    </row>
    <row r="636" ht="36" customHeight="1" spans="1:7">
      <c r="A636" s="490" t="s">
        <v>1205</v>
      </c>
      <c r="B636" s="491" t="s">
        <v>1206</v>
      </c>
      <c r="C636" s="501">
        <v>1212</v>
      </c>
      <c r="D636" s="493">
        <v>1344</v>
      </c>
      <c r="E636" s="494">
        <f t="shared" si="31"/>
        <v>0.108910891089109</v>
      </c>
      <c r="F636" s="495" t="str">
        <f t="shared" si="32"/>
        <v>是</v>
      </c>
      <c r="G636" s="481" t="str">
        <f t="shared" si="33"/>
        <v>款</v>
      </c>
    </row>
    <row r="637" ht="36" customHeight="1" spans="1:7">
      <c r="A637" s="497" t="s">
        <v>1207</v>
      </c>
      <c r="B637" s="498" t="s">
        <v>1208</v>
      </c>
      <c r="C637" s="501">
        <v>46</v>
      </c>
      <c r="D637" s="499">
        <v>65</v>
      </c>
      <c r="E637" s="500">
        <f t="shared" si="31"/>
        <v>0.41304347826087</v>
      </c>
      <c r="F637" s="495" t="str">
        <f t="shared" si="32"/>
        <v>是</v>
      </c>
      <c r="G637" s="481" t="str">
        <f t="shared" si="33"/>
        <v>项</v>
      </c>
    </row>
    <row r="638" ht="36" customHeight="1" spans="1:7">
      <c r="A638" s="497" t="s">
        <v>1209</v>
      </c>
      <c r="B638" s="498" t="s">
        <v>1210</v>
      </c>
      <c r="C638" s="501">
        <v>1166</v>
      </c>
      <c r="D638" s="499">
        <v>1279</v>
      </c>
      <c r="E638" s="500">
        <f t="shared" si="31"/>
        <v>0.0969125214408233</v>
      </c>
      <c r="F638" s="495" t="str">
        <f t="shared" si="32"/>
        <v>是</v>
      </c>
      <c r="G638" s="481" t="str">
        <f t="shared" si="33"/>
        <v>项</v>
      </c>
    </row>
    <row r="639" ht="36" customHeight="1" spans="1:7">
      <c r="A639" s="490" t="s">
        <v>1211</v>
      </c>
      <c r="B639" s="491" t="s">
        <v>1212</v>
      </c>
      <c r="C639" s="493">
        <f>SUM(C640:C641)</f>
        <v>0</v>
      </c>
      <c r="D639" s="493">
        <f>SUM(D640:D641)</f>
        <v>0</v>
      </c>
      <c r="E639" s="494" t="str">
        <f t="shared" si="31"/>
        <v/>
      </c>
      <c r="F639" s="495" t="str">
        <f t="shared" si="32"/>
        <v>否</v>
      </c>
      <c r="G639" s="481" t="str">
        <f t="shared" si="33"/>
        <v>款</v>
      </c>
    </row>
    <row r="640" ht="36" customHeight="1" spans="1:7">
      <c r="A640" s="497" t="s">
        <v>1213</v>
      </c>
      <c r="B640" s="498" t="s">
        <v>1214</v>
      </c>
      <c r="C640" s="499">
        <v>0</v>
      </c>
      <c r="D640" s="499">
        <v>0</v>
      </c>
      <c r="E640" s="500" t="str">
        <f t="shared" si="31"/>
        <v/>
      </c>
      <c r="F640" s="495" t="str">
        <f t="shared" si="32"/>
        <v>否</v>
      </c>
      <c r="G640" s="481" t="str">
        <f t="shared" si="33"/>
        <v>项</v>
      </c>
    </row>
    <row r="641" ht="36" customHeight="1" spans="1:7">
      <c r="A641" s="497" t="s">
        <v>1215</v>
      </c>
      <c r="B641" s="498" t="s">
        <v>1216</v>
      </c>
      <c r="C641" s="499">
        <v>0</v>
      </c>
      <c r="D641" s="499">
        <v>0</v>
      </c>
      <c r="E641" s="500" t="str">
        <f t="shared" si="31"/>
        <v/>
      </c>
      <c r="F641" s="495" t="str">
        <f t="shared" si="32"/>
        <v>否</v>
      </c>
      <c r="G641" s="481" t="str">
        <f t="shared" si="33"/>
        <v>项</v>
      </c>
    </row>
    <row r="642" ht="36" customHeight="1" spans="1:7">
      <c r="A642" s="490" t="s">
        <v>1217</v>
      </c>
      <c r="B642" s="491" t="s">
        <v>1218</v>
      </c>
      <c r="C642" s="493">
        <f>SUM(C643:C644)</f>
        <v>148</v>
      </c>
      <c r="D642" s="493">
        <v>92</v>
      </c>
      <c r="E642" s="494">
        <f t="shared" si="31"/>
        <v>-0.378378378378378</v>
      </c>
      <c r="F642" s="495" t="str">
        <f t="shared" si="32"/>
        <v>是</v>
      </c>
      <c r="G642" s="481" t="str">
        <f t="shared" si="33"/>
        <v>款</v>
      </c>
    </row>
    <row r="643" ht="36" customHeight="1" spans="1:7">
      <c r="A643" s="497" t="s">
        <v>1219</v>
      </c>
      <c r="B643" s="498" t="s">
        <v>1220</v>
      </c>
      <c r="C643" s="501">
        <v>42</v>
      </c>
      <c r="D643" s="499">
        <v>8</v>
      </c>
      <c r="E643" s="500">
        <f t="shared" si="31"/>
        <v>-0.80952380952381</v>
      </c>
      <c r="F643" s="495" t="str">
        <f t="shared" si="32"/>
        <v>是</v>
      </c>
      <c r="G643" s="481" t="str">
        <f t="shared" si="33"/>
        <v>项</v>
      </c>
    </row>
    <row r="644" ht="36" customHeight="1" spans="1:7">
      <c r="A644" s="497" t="s">
        <v>1221</v>
      </c>
      <c r="B644" s="498" t="s">
        <v>1222</v>
      </c>
      <c r="C644" s="501">
        <v>106</v>
      </c>
      <c r="D644" s="499">
        <v>84</v>
      </c>
      <c r="E644" s="500">
        <f t="shared" si="31"/>
        <v>-0.207547169811321</v>
      </c>
      <c r="F644" s="495" t="str">
        <f t="shared" ref="F644:F707" si="34">IF(LEN(A644)=3,"是",IF(B644&lt;&gt;"",IF(SUM(C644:D644)&lt;&gt;0,"是","否"),"是"))</f>
        <v>是</v>
      </c>
      <c r="G644" s="481" t="str">
        <f t="shared" ref="G644:G707" si="35">IF(LEN(A644)=3,"类",IF(LEN(A644)=5,"款","项"))</f>
        <v>项</v>
      </c>
    </row>
    <row r="645" ht="36" customHeight="1" spans="1:7">
      <c r="A645" s="490" t="s">
        <v>1223</v>
      </c>
      <c r="B645" s="491" t="s">
        <v>1224</v>
      </c>
      <c r="C645" s="501">
        <v>8211</v>
      </c>
      <c r="D645" s="493">
        <v>8626</v>
      </c>
      <c r="E645" s="494"/>
      <c r="F645" s="495" t="str">
        <f t="shared" si="34"/>
        <v>是</v>
      </c>
      <c r="G645" s="481" t="str">
        <f t="shared" si="35"/>
        <v>款</v>
      </c>
    </row>
    <row r="646" ht="36" customHeight="1" spans="1:7">
      <c r="A646" s="497" t="s">
        <v>1225</v>
      </c>
      <c r="B646" s="498" t="s">
        <v>1226</v>
      </c>
      <c r="C646" s="501">
        <v>0</v>
      </c>
      <c r="D646" s="499"/>
      <c r="E646" s="500"/>
      <c r="F646" s="495" t="str">
        <f t="shared" si="34"/>
        <v>否</v>
      </c>
      <c r="G646" s="481" t="str">
        <f t="shared" si="35"/>
        <v>项</v>
      </c>
    </row>
    <row r="647" ht="36" customHeight="1" spans="1:7">
      <c r="A647" s="497" t="s">
        <v>1227</v>
      </c>
      <c r="B647" s="498" t="s">
        <v>1228</v>
      </c>
      <c r="C647" s="501">
        <v>8211</v>
      </c>
      <c r="D647" s="499">
        <v>8626</v>
      </c>
      <c r="E647" s="500">
        <f t="shared" ref="E647:E653" si="36">IF(C647&gt;0,D647/C647-1,IF(C647&lt;0,-(D647/C647-1),""))</f>
        <v>0.0505419559128</v>
      </c>
      <c r="F647" s="495" t="str">
        <f t="shared" si="34"/>
        <v>是</v>
      </c>
      <c r="G647" s="481" t="str">
        <f t="shared" si="35"/>
        <v>项</v>
      </c>
    </row>
    <row r="648" ht="36" customHeight="1" spans="1:7">
      <c r="A648" s="497" t="s">
        <v>1229</v>
      </c>
      <c r="B648" s="498" t="s">
        <v>1230</v>
      </c>
      <c r="C648" s="499">
        <v>0</v>
      </c>
      <c r="D648" s="499">
        <v>0</v>
      </c>
      <c r="E648" s="500" t="str">
        <f t="shared" si="36"/>
        <v/>
      </c>
      <c r="F648" s="495" t="str">
        <f t="shared" si="34"/>
        <v>否</v>
      </c>
      <c r="G648" s="481" t="str">
        <f t="shared" si="35"/>
        <v>项</v>
      </c>
    </row>
    <row r="649" ht="36" customHeight="1" spans="1:7">
      <c r="A649" s="490" t="s">
        <v>1231</v>
      </c>
      <c r="B649" s="491" t="s">
        <v>1232</v>
      </c>
      <c r="C649" s="493">
        <f>SUM(C650:C653)</f>
        <v>0</v>
      </c>
      <c r="D649" s="493">
        <f>SUM(D650:D653)</f>
        <v>0</v>
      </c>
      <c r="E649" s="494" t="str">
        <f t="shared" si="36"/>
        <v/>
      </c>
      <c r="F649" s="495" t="str">
        <f t="shared" si="34"/>
        <v>否</v>
      </c>
      <c r="G649" s="481" t="str">
        <f t="shared" si="35"/>
        <v>款</v>
      </c>
    </row>
    <row r="650" ht="36" customHeight="1" spans="1:7">
      <c r="A650" s="497" t="s">
        <v>1233</v>
      </c>
      <c r="B650" s="498" t="s">
        <v>1234</v>
      </c>
      <c r="C650" s="499">
        <v>0</v>
      </c>
      <c r="D650" s="499">
        <v>0</v>
      </c>
      <c r="E650" s="500" t="str">
        <f t="shared" si="36"/>
        <v/>
      </c>
      <c r="F650" s="495" t="str">
        <f t="shared" si="34"/>
        <v>否</v>
      </c>
      <c r="G650" s="481" t="str">
        <f t="shared" si="35"/>
        <v>项</v>
      </c>
    </row>
    <row r="651" ht="36" customHeight="1" spans="1:7">
      <c r="A651" s="497" t="s">
        <v>1235</v>
      </c>
      <c r="B651" s="498" t="s">
        <v>1236</v>
      </c>
      <c r="C651" s="499">
        <v>0</v>
      </c>
      <c r="D651" s="499">
        <v>0</v>
      </c>
      <c r="E651" s="500" t="str">
        <f t="shared" si="36"/>
        <v/>
      </c>
      <c r="F651" s="495" t="str">
        <f t="shared" si="34"/>
        <v>否</v>
      </c>
      <c r="G651" s="481" t="str">
        <f t="shared" si="35"/>
        <v>项</v>
      </c>
    </row>
    <row r="652" ht="36" customHeight="1" spans="1:7">
      <c r="A652" s="497" t="s">
        <v>1237</v>
      </c>
      <c r="B652" s="498" t="s">
        <v>1238</v>
      </c>
      <c r="C652" s="499">
        <v>0</v>
      </c>
      <c r="D652" s="499">
        <v>0</v>
      </c>
      <c r="E652" s="500" t="str">
        <f t="shared" si="36"/>
        <v/>
      </c>
      <c r="F652" s="495" t="str">
        <f t="shared" si="34"/>
        <v>否</v>
      </c>
      <c r="G652" s="481" t="str">
        <f t="shared" si="35"/>
        <v>项</v>
      </c>
    </row>
    <row r="653" ht="36" customHeight="1" spans="1:7">
      <c r="A653" s="497" t="s">
        <v>1239</v>
      </c>
      <c r="B653" s="498" t="s">
        <v>1240</v>
      </c>
      <c r="C653" s="499">
        <v>0</v>
      </c>
      <c r="D653" s="499">
        <v>0</v>
      </c>
      <c r="E653" s="500" t="str">
        <f t="shared" si="36"/>
        <v/>
      </c>
      <c r="F653" s="495" t="str">
        <f t="shared" si="34"/>
        <v>否</v>
      </c>
      <c r="G653" s="481" t="str">
        <f t="shared" si="35"/>
        <v>项</v>
      </c>
    </row>
    <row r="654" ht="36" customHeight="1" spans="1:7">
      <c r="A654" s="490" t="s">
        <v>1241</v>
      </c>
      <c r="B654" s="491" t="s">
        <v>1242</v>
      </c>
      <c r="C654" s="501">
        <v>333</v>
      </c>
      <c r="D654" s="493">
        <v>340</v>
      </c>
      <c r="E654" s="494"/>
      <c r="F654" s="495" t="str">
        <f t="shared" si="34"/>
        <v>是</v>
      </c>
      <c r="G654" s="481" t="str">
        <f t="shared" si="35"/>
        <v>款</v>
      </c>
    </row>
    <row r="655" ht="36" customHeight="1" spans="1:7">
      <c r="A655" s="497" t="s">
        <v>1243</v>
      </c>
      <c r="B655" s="498" t="s">
        <v>162</v>
      </c>
      <c r="C655" s="501">
        <v>225</v>
      </c>
      <c r="D655" s="499">
        <v>249</v>
      </c>
      <c r="E655" s="500"/>
      <c r="F655" s="495" t="str">
        <f t="shared" si="34"/>
        <v>是</v>
      </c>
      <c r="G655" s="481" t="str">
        <f t="shared" si="35"/>
        <v>项</v>
      </c>
    </row>
    <row r="656" ht="36" customHeight="1" spans="1:7">
      <c r="A656" s="497" t="s">
        <v>1244</v>
      </c>
      <c r="B656" s="498" t="s">
        <v>164</v>
      </c>
      <c r="C656" s="501">
        <v>70</v>
      </c>
      <c r="D656" s="499">
        <v>53</v>
      </c>
      <c r="E656" s="500"/>
      <c r="F656" s="495" t="str">
        <f t="shared" si="34"/>
        <v>是</v>
      </c>
      <c r="G656" s="481" t="str">
        <f t="shared" si="35"/>
        <v>项</v>
      </c>
    </row>
    <row r="657" ht="36" customHeight="1" spans="1:7">
      <c r="A657" s="497" t="s">
        <v>1245</v>
      </c>
      <c r="B657" s="498" t="s">
        <v>166</v>
      </c>
      <c r="C657" s="501">
        <v>0</v>
      </c>
      <c r="D657" s="499">
        <v>0</v>
      </c>
      <c r="E657" s="500" t="str">
        <f>IF(C657&gt;0,D657/C657-1,IF(C657&lt;0,-(D657/C657-1),""))</f>
        <v/>
      </c>
      <c r="F657" s="495" t="str">
        <f t="shared" si="34"/>
        <v>否</v>
      </c>
      <c r="G657" s="481" t="str">
        <f t="shared" si="35"/>
        <v>项</v>
      </c>
    </row>
    <row r="658" ht="36" customHeight="1" spans="1:7">
      <c r="A658" s="497" t="s">
        <v>1246</v>
      </c>
      <c r="B658" s="498" t="s">
        <v>1247</v>
      </c>
      <c r="C658" s="501">
        <v>38</v>
      </c>
      <c r="D658" s="499">
        <v>38</v>
      </c>
      <c r="E658" s="500"/>
      <c r="F658" s="495" t="str">
        <f t="shared" si="34"/>
        <v>是</v>
      </c>
      <c r="G658" s="481" t="str">
        <f t="shared" si="35"/>
        <v>项</v>
      </c>
    </row>
    <row r="659" ht="36" customHeight="1" spans="1:7">
      <c r="A659" s="497" t="s">
        <v>1248</v>
      </c>
      <c r="B659" s="498" t="s">
        <v>1249</v>
      </c>
      <c r="C659" s="501">
        <v>0</v>
      </c>
      <c r="D659" s="499"/>
      <c r="E659" s="500"/>
      <c r="F659" s="495" t="str">
        <f t="shared" si="34"/>
        <v>否</v>
      </c>
      <c r="G659" s="481" t="str">
        <f t="shared" si="35"/>
        <v>项</v>
      </c>
    </row>
    <row r="660" ht="36" customHeight="1" spans="1:7">
      <c r="A660" s="497" t="s">
        <v>1250</v>
      </c>
      <c r="B660" s="498" t="s">
        <v>180</v>
      </c>
      <c r="C660" s="501">
        <v>0</v>
      </c>
      <c r="D660" s="499"/>
      <c r="E660" s="500"/>
      <c r="F660" s="495" t="str">
        <f t="shared" si="34"/>
        <v>否</v>
      </c>
      <c r="G660" s="481" t="str">
        <f t="shared" si="35"/>
        <v>项</v>
      </c>
    </row>
    <row r="661" ht="36" customHeight="1" spans="1:7">
      <c r="A661" s="497" t="s">
        <v>1251</v>
      </c>
      <c r="B661" s="498" t="s">
        <v>1252</v>
      </c>
      <c r="C661" s="501"/>
      <c r="D661" s="499"/>
      <c r="E661" s="500"/>
      <c r="F661" s="495" t="str">
        <f t="shared" si="34"/>
        <v>否</v>
      </c>
      <c r="G661" s="481" t="str">
        <f t="shared" si="35"/>
        <v>项</v>
      </c>
    </row>
    <row r="662" ht="36" customHeight="1" spans="1:7">
      <c r="A662" s="490" t="s">
        <v>1253</v>
      </c>
      <c r="B662" s="491" t="s">
        <v>1254</v>
      </c>
      <c r="C662" s="501">
        <v>120</v>
      </c>
      <c r="D662" s="493">
        <v>107</v>
      </c>
      <c r="E662" s="494">
        <f>IF(C662&gt;0,D662/C662-1,IF(C662&lt;0,-(D662/C662-1),""))</f>
        <v>-0.108333333333333</v>
      </c>
      <c r="F662" s="495" t="str">
        <f t="shared" si="34"/>
        <v>是</v>
      </c>
      <c r="G662" s="481" t="str">
        <f t="shared" si="35"/>
        <v>款</v>
      </c>
    </row>
    <row r="663" ht="36" customHeight="1" spans="1:7">
      <c r="A663" s="497" t="s">
        <v>1255</v>
      </c>
      <c r="B663" s="498" t="s">
        <v>1256</v>
      </c>
      <c r="C663" s="501">
        <v>120</v>
      </c>
      <c r="D663" s="499">
        <v>107</v>
      </c>
      <c r="E663" s="500">
        <f>IF(C663&gt;0,D663/C663-1,IF(C663&lt;0,-(D663/C663-1),""))</f>
        <v>-0.108333333333333</v>
      </c>
      <c r="F663" s="495" t="str">
        <f t="shared" si="34"/>
        <v>是</v>
      </c>
      <c r="G663" s="481" t="str">
        <f t="shared" si="35"/>
        <v>项</v>
      </c>
    </row>
    <row r="664" ht="36" customHeight="1" spans="1:7">
      <c r="A664" s="497" t="s">
        <v>1257</v>
      </c>
      <c r="B664" s="498" t="s">
        <v>1258</v>
      </c>
      <c r="C664" s="499">
        <v>0</v>
      </c>
      <c r="D664" s="499">
        <v>0</v>
      </c>
      <c r="E664" s="500" t="str">
        <f>IF(C664&gt;0,D664/C664-1,IF(C664&lt;0,-(D664/C664-1),""))</f>
        <v/>
      </c>
      <c r="F664" s="495" t="str">
        <f t="shared" si="34"/>
        <v>否</v>
      </c>
      <c r="G664" s="481" t="str">
        <f t="shared" si="35"/>
        <v>项</v>
      </c>
    </row>
    <row r="665" ht="36" customHeight="1" spans="1:7">
      <c r="A665" s="490" t="s">
        <v>1259</v>
      </c>
      <c r="B665" s="491" t="s">
        <v>1260</v>
      </c>
      <c r="C665" s="493"/>
      <c r="D665" s="493">
        <v>365</v>
      </c>
      <c r="E665" s="494"/>
      <c r="F665" s="495" t="str">
        <f t="shared" si="34"/>
        <v>是</v>
      </c>
      <c r="G665" s="481" t="str">
        <f t="shared" si="35"/>
        <v>款</v>
      </c>
    </row>
    <row r="666" ht="36" customHeight="1" spans="1:7">
      <c r="A666" s="498">
        <v>2089999</v>
      </c>
      <c r="B666" s="498" t="s">
        <v>1261</v>
      </c>
      <c r="C666" s="499"/>
      <c r="D666" s="499">
        <v>365</v>
      </c>
      <c r="E666" s="500"/>
      <c r="F666" s="495" t="str">
        <f t="shared" si="34"/>
        <v>是</v>
      </c>
      <c r="G666" s="481" t="str">
        <f t="shared" si="35"/>
        <v>项</v>
      </c>
    </row>
    <row r="667" ht="36" customHeight="1" spans="1:7">
      <c r="A667" s="491" t="s">
        <v>1262</v>
      </c>
      <c r="B667" s="506" t="s">
        <v>543</v>
      </c>
      <c r="C667" s="507"/>
      <c r="D667" s="507"/>
      <c r="E667" s="494"/>
      <c r="F667" s="495" t="str">
        <f t="shared" si="34"/>
        <v>否</v>
      </c>
      <c r="G667" s="481" t="str">
        <f t="shared" si="35"/>
        <v>项</v>
      </c>
    </row>
    <row r="668" ht="36" customHeight="1" spans="1:7">
      <c r="A668" s="491" t="s">
        <v>1263</v>
      </c>
      <c r="B668" s="506" t="s">
        <v>1264</v>
      </c>
      <c r="C668" s="507"/>
      <c r="D668" s="507"/>
      <c r="E668" s="494"/>
      <c r="F668" s="495" t="str">
        <f t="shared" si="34"/>
        <v>否</v>
      </c>
      <c r="G668" s="481" t="str">
        <f t="shared" si="35"/>
        <v>项</v>
      </c>
    </row>
    <row r="669" ht="36" customHeight="1" spans="1:7">
      <c r="A669" s="490" t="s">
        <v>91</v>
      </c>
      <c r="B669" s="491" t="s">
        <v>92</v>
      </c>
      <c r="C669" s="492">
        <v>60338</v>
      </c>
      <c r="D669" s="493">
        <v>41661</v>
      </c>
      <c r="E669" s="494"/>
      <c r="F669" s="495" t="str">
        <f t="shared" si="34"/>
        <v>是</v>
      </c>
      <c r="G669" s="481" t="str">
        <f t="shared" si="35"/>
        <v>类</v>
      </c>
    </row>
    <row r="670" ht="36" customHeight="1" spans="1:7">
      <c r="A670" s="490" t="s">
        <v>1265</v>
      </c>
      <c r="B670" s="491" t="s">
        <v>1266</v>
      </c>
      <c r="C670" s="501">
        <v>1109</v>
      </c>
      <c r="D670" s="493">
        <v>604</v>
      </c>
      <c r="E670" s="494"/>
      <c r="F670" s="495" t="str">
        <f t="shared" si="34"/>
        <v>是</v>
      </c>
      <c r="G670" s="481" t="str">
        <f t="shared" si="35"/>
        <v>款</v>
      </c>
    </row>
    <row r="671" ht="36" customHeight="1" spans="1:7">
      <c r="A671" s="497" t="s">
        <v>1267</v>
      </c>
      <c r="B671" s="498" t="s">
        <v>162</v>
      </c>
      <c r="C671" s="501">
        <v>712</v>
      </c>
      <c r="D671" s="499">
        <v>559</v>
      </c>
      <c r="E671" s="500"/>
      <c r="F671" s="495" t="str">
        <f t="shared" si="34"/>
        <v>是</v>
      </c>
      <c r="G671" s="481" t="str">
        <f t="shared" si="35"/>
        <v>项</v>
      </c>
    </row>
    <row r="672" ht="36" customHeight="1" spans="1:7">
      <c r="A672" s="497" t="s">
        <v>1268</v>
      </c>
      <c r="B672" s="498" t="s">
        <v>164</v>
      </c>
      <c r="C672" s="501">
        <v>397</v>
      </c>
      <c r="D672" s="499">
        <v>45</v>
      </c>
      <c r="E672" s="500"/>
      <c r="F672" s="495" t="str">
        <f t="shared" si="34"/>
        <v>是</v>
      </c>
      <c r="G672" s="481" t="str">
        <f t="shared" si="35"/>
        <v>项</v>
      </c>
    </row>
    <row r="673" ht="36" customHeight="1" spans="1:7">
      <c r="A673" s="497" t="s">
        <v>1269</v>
      </c>
      <c r="B673" s="498" t="s">
        <v>166</v>
      </c>
      <c r="C673" s="501">
        <v>0</v>
      </c>
      <c r="D673" s="499"/>
      <c r="E673" s="500"/>
      <c r="F673" s="495" t="str">
        <f t="shared" si="34"/>
        <v>否</v>
      </c>
      <c r="G673" s="481" t="str">
        <f t="shared" si="35"/>
        <v>项</v>
      </c>
    </row>
    <row r="674" ht="36" customHeight="1" spans="1:7">
      <c r="A674" s="497" t="s">
        <v>1270</v>
      </c>
      <c r="B674" s="498" t="s">
        <v>1271</v>
      </c>
      <c r="C674" s="501">
        <v>0</v>
      </c>
      <c r="D674" s="499"/>
      <c r="E674" s="500"/>
      <c r="F674" s="495" t="str">
        <f t="shared" si="34"/>
        <v>否</v>
      </c>
      <c r="G674" s="481" t="str">
        <f t="shared" si="35"/>
        <v>项</v>
      </c>
    </row>
    <row r="675" ht="36" customHeight="1" spans="1:7">
      <c r="A675" s="490" t="s">
        <v>1272</v>
      </c>
      <c r="B675" s="491" t="s">
        <v>1273</v>
      </c>
      <c r="C675" s="501">
        <v>6136</v>
      </c>
      <c r="D675" s="493">
        <v>5111</v>
      </c>
      <c r="E675" s="494"/>
      <c r="F675" s="495" t="str">
        <f t="shared" si="34"/>
        <v>是</v>
      </c>
      <c r="G675" s="481" t="str">
        <f t="shared" si="35"/>
        <v>款</v>
      </c>
    </row>
    <row r="676" ht="36" customHeight="1" spans="1:7">
      <c r="A676" s="497" t="s">
        <v>1274</v>
      </c>
      <c r="B676" s="498" t="s">
        <v>1275</v>
      </c>
      <c r="C676" s="501">
        <v>4254</v>
      </c>
      <c r="D676" s="499">
        <v>4237</v>
      </c>
      <c r="E676" s="500"/>
      <c r="F676" s="495" t="str">
        <f t="shared" si="34"/>
        <v>是</v>
      </c>
      <c r="G676" s="481" t="str">
        <f t="shared" si="35"/>
        <v>项</v>
      </c>
    </row>
    <row r="677" ht="36" customHeight="1" spans="1:7">
      <c r="A677" s="497" t="s">
        <v>1276</v>
      </c>
      <c r="B677" s="498" t="s">
        <v>1277</v>
      </c>
      <c r="C677" s="501">
        <v>1882</v>
      </c>
      <c r="D677" s="499">
        <v>869</v>
      </c>
      <c r="E677" s="500"/>
      <c r="F677" s="495" t="str">
        <f t="shared" si="34"/>
        <v>是</v>
      </c>
      <c r="G677" s="481" t="str">
        <f t="shared" si="35"/>
        <v>项</v>
      </c>
    </row>
    <row r="678" ht="36" customHeight="1" spans="1:7">
      <c r="A678" s="497" t="s">
        <v>1278</v>
      </c>
      <c r="B678" s="498" t="s">
        <v>1279</v>
      </c>
      <c r="C678" s="499"/>
      <c r="D678" s="499"/>
      <c r="E678" s="500"/>
      <c r="F678" s="495" t="str">
        <f t="shared" si="34"/>
        <v>否</v>
      </c>
      <c r="G678" s="481" t="str">
        <f t="shared" si="35"/>
        <v>项</v>
      </c>
    </row>
    <row r="679" ht="36" customHeight="1" spans="1:7">
      <c r="A679" s="497" t="s">
        <v>1280</v>
      </c>
      <c r="B679" s="498" t="s">
        <v>1281</v>
      </c>
      <c r="C679" s="499">
        <v>0</v>
      </c>
      <c r="D679" s="499">
        <v>0</v>
      </c>
      <c r="E679" s="500" t="str">
        <f>IF(C679&gt;0,D679/C679-1,IF(C679&lt;0,-(D679/C679-1),""))</f>
        <v/>
      </c>
      <c r="F679" s="495" t="str">
        <f t="shared" si="34"/>
        <v>否</v>
      </c>
      <c r="G679" s="481" t="str">
        <f t="shared" si="35"/>
        <v>项</v>
      </c>
    </row>
    <row r="680" ht="36" customHeight="1" spans="1:7">
      <c r="A680" s="497" t="s">
        <v>1282</v>
      </c>
      <c r="B680" s="498" t="s">
        <v>1283</v>
      </c>
      <c r="C680" s="499">
        <v>0</v>
      </c>
      <c r="D680" s="499">
        <v>0</v>
      </c>
      <c r="E680" s="500" t="str">
        <f>IF(C680&gt;0,D680/C680-1,IF(C680&lt;0,-(D680/C680-1),""))</f>
        <v/>
      </c>
      <c r="F680" s="495" t="str">
        <f t="shared" si="34"/>
        <v>否</v>
      </c>
      <c r="G680" s="481" t="str">
        <f t="shared" si="35"/>
        <v>项</v>
      </c>
    </row>
    <row r="681" ht="36" customHeight="1" spans="1:7">
      <c r="A681" s="497" t="s">
        <v>1284</v>
      </c>
      <c r="B681" s="498" t="s">
        <v>1285</v>
      </c>
      <c r="C681" s="499">
        <v>0</v>
      </c>
      <c r="D681" s="499">
        <v>5</v>
      </c>
      <c r="E681" s="500" t="str">
        <f>IF(C681&gt;0,D681/C681-1,IF(C681&lt;0,-(D681/C681-1),""))</f>
        <v/>
      </c>
      <c r="F681" s="495" t="str">
        <f t="shared" si="34"/>
        <v>是</v>
      </c>
      <c r="G681" s="481" t="str">
        <f t="shared" si="35"/>
        <v>项</v>
      </c>
    </row>
    <row r="682" ht="36" customHeight="1" spans="1:7">
      <c r="A682" s="497" t="s">
        <v>1286</v>
      </c>
      <c r="B682" s="498" t="s">
        <v>1287</v>
      </c>
      <c r="C682" s="499">
        <v>0</v>
      </c>
      <c r="D682" s="499">
        <v>0</v>
      </c>
      <c r="E682" s="500" t="str">
        <f>IF(C682&gt;0,D682/C682-1,IF(C682&lt;0,-(D682/C682-1),""))</f>
        <v/>
      </c>
      <c r="F682" s="495" t="str">
        <f t="shared" si="34"/>
        <v>否</v>
      </c>
      <c r="G682" s="481" t="str">
        <f t="shared" si="35"/>
        <v>项</v>
      </c>
    </row>
    <row r="683" ht="36" customHeight="1" spans="1:7">
      <c r="A683" s="497" t="s">
        <v>1288</v>
      </c>
      <c r="B683" s="498" t="s">
        <v>1289</v>
      </c>
      <c r="C683" s="499"/>
      <c r="D683" s="499"/>
      <c r="E683" s="500"/>
      <c r="F683" s="495" t="str">
        <f t="shared" si="34"/>
        <v>否</v>
      </c>
      <c r="G683" s="481" t="str">
        <f t="shared" si="35"/>
        <v>项</v>
      </c>
    </row>
    <row r="684" ht="36" customHeight="1" spans="1:7">
      <c r="A684" s="497" t="s">
        <v>1290</v>
      </c>
      <c r="B684" s="498" t="s">
        <v>1291</v>
      </c>
      <c r="C684" s="499">
        <v>0</v>
      </c>
      <c r="D684" s="499">
        <v>0</v>
      </c>
      <c r="E684" s="500" t="str">
        <f>IF(C684&gt;0,D684/C684-1,IF(C684&lt;0,-(D684/C684-1),""))</f>
        <v/>
      </c>
      <c r="F684" s="495" t="str">
        <f t="shared" si="34"/>
        <v>否</v>
      </c>
      <c r="G684" s="481" t="str">
        <f t="shared" si="35"/>
        <v>项</v>
      </c>
    </row>
    <row r="685" ht="36" customHeight="1" spans="1:7">
      <c r="A685" s="497" t="s">
        <v>1292</v>
      </c>
      <c r="B685" s="498" t="s">
        <v>1293</v>
      </c>
      <c r="C685" s="499"/>
      <c r="D685" s="499"/>
      <c r="E685" s="500"/>
      <c r="F685" s="495" t="str">
        <f t="shared" si="34"/>
        <v>否</v>
      </c>
      <c r="G685" s="481" t="str">
        <f t="shared" si="35"/>
        <v>项</v>
      </c>
    </row>
    <row r="686" ht="36" customHeight="1" spans="1:7">
      <c r="A686" s="497" t="s">
        <v>1294</v>
      </c>
      <c r="B686" s="498" t="s">
        <v>1295</v>
      </c>
      <c r="C686" s="499">
        <v>0</v>
      </c>
      <c r="D686" s="499">
        <v>0</v>
      </c>
      <c r="E686" s="500" t="str">
        <f>IF(C686&gt;0,D686/C686-1,IF(C686&lt;0,-(D686/C686-1),""))</f>
        <v/>
      </c>
      <c r="F686" s="495" t="str">
        <f t="shared" si="34"/>
        <v>否</v>
      </c>
      <c r="G686" s="481" t="str">
        <f t="shared" si="35"/>
        <v>项</v>
      </c>
    </row>
    <row r="687" ht="36" customHeight="1" spans="1:7">
      <c r="A687" s="497" t="s">
        <v>1296</v>
      </c>
      <c r="B687" s="498" t="s">
        <v>1297</v>
      </c>
      <c r="C687" s="499"/>
      <c r="D687" s="499"/>
      <c r="E687" s="500"/>
      <c r="F687" s="495" t="str">
        <f t="shared" si="34"/>
        <v>否</v>
      </c>
      <c r="G687" s="481" t="str">
        <f t="shared" si="35"/>
        <v>项</v>
      </c>
    </row>
    <row r="688" ht="36" customHeight="1" spans="1:7">
      <c r="A688" s="497" t="s">
        <v>1298</v>
      </c>
      <c r="B688" s="498" t="s">
        <v>1299</v>
      </c>
      <c r="C688" s="499"/>
      <c r="D688" s="499"/>
      <c r="E688" s="500"/>
      <c r="F688" s="495" t="str">
        <f t="shared" si="34"/>
        <v>否</v>
      </c>
      <c r="G688" s="481" t="str">
        <f t="shared" si="35"/>
        <v>项</v>
      </c>
    </row>
    <row r="689" ht="36" customHeight="1" spans="1:7">
      <c r="A689" s="490" t="s">
        <v>1300</v>
      </c>
      <c r="B689" s="491" t="s">
        <v>1301</v>
      </c>
      <c r="C689" s="493">
        <f>SUM(C690:C692)</f>
        <v>5041</v>
      </c>
      <c r="D689" s="493">
        <f>SUM(D690:D692)</f>
        <v>5717</v>
      </c>
      <c r="E689" s="494">
        <f>IF(C689&gt;0,D689/C689-1,IF(C689&lt;0,-(D689/C689-1),""))</f>
        <v>0.134100376909343</v>
      </c>
      <c r="F689" s="495" t="str">
        <f t="shared" si="34"/>
        <v>是</v>
      </c>
      <c r="G689" s="481" t="str">
        <f t="shared" si="35"/>
        <v>款</v>
      </c>
    </row>
    <row r="690" ht="36" customHeight="1" spans="1:7">
      <c r="A690" s="497" t="s">
        <v>1302</v>
      </c>
      <c r="B690" s="498" t="s">
        <v>1303</v>
      </c>
      <c r="C690" s="501">
        <v>50</v>
      </c>
      <c r="D690" s="499">
        <v>9</v>
      </c>
      <c r="E690" s="500">
        <f>IF(C690&gt;0,D690/C690-1,IF(C690&lt;0,-(D690/C690-1),""))</f>
        <v>-0.82</v>
      </c>
      <c r="F690" s="495" t="str">
        <f t="shared" si="34"/>
        <v>是</v>
      </c>
      <c r="G690" s="481" t="str">
        <f t="shared" si="35"/>
        <v>项</v>
      </c>
    </row>
    <row r="691" ht="36" customHeight="1" spans="1:7">
      <c r="A691" s="497" t="s">
        <v>1304</v>
      </c>
      <c r="B691" s="498" t="s">
        <v>1305</v>
      </c>
      <c r="C691" s="501">
        <v>4693</v>
      </c>
      <c r="D691" s="499">
        <v>5197</v>
      </c>
      <c r="E691" s="500">
        <f>IF(C691&gt;0,D691/C691-1,IF(C691&lt;0,-(D691/C691-1),""))</f>
        <v>0.107393991050501</v>
      </c>
      <c r="F691" s="495" t="str">
        <f t="shared" si="34"/>
        <v>是</v>
      </c>
      <c r="G691" s="481" t="str">
        <f t="shared" si="35"/>
        <v>项</v>
      </c>
    </row>
    <row r="692" ht="36" customHeight="1" spans="1:7">
      <c r="A692" s="497" t="s">
        <v>1306</v>
      </c>
      <c r="B692" s="498" t="s">
        <v>1307</v>
      </c>
      <c r="C692" s="501">
        <v>298</v>
      </c>
      <c r="D692" s="499">
        <v>511</v>
      </c>
      <c r="E692" s="500">
        <f>IF(C692&gt;0,D692/C692-1,IF(C692&lt;0,-(D692/C692-1),""))</f>
        <v>0.714765100671141</v>
      </c>
      <c r="F692" s="495" t="str">
        <f t="shared" si="34"/>
        <v>是</v>
      </c>
      <c r="G692" s="481" t="str">
        <f t="shared" si="35"/>
        <v>项</v>
      </c>
    </row>
    <row r="693" ht="36" customHeight="1" spans="1:7">
      <c r="A693" s="490" t="s">
        <v>1308</v>
      </c>
      <c r="B693" s="491" t="s">
        <v>1309</v>
      </c>
      <c r="C693" s="493">
        <f>SUM(C694:C704)</f>
        <v>5616</v>
      </c>
      <c r="D693" s="493">
        <f>SUM(D694:D704)</f>
        <v>9369</v>
      </c>
      <c r="E693" s="494"/>
      <c r="F693" s="495" t="str">
        <f t="shared" si="34"/>
        <v>是</v>
      </c>
      <c r="G693" s="481" t="str">
        <f t="shared" si="35"/>
        <v>款</v>
      </c>
    </row>
    <row r="694" ht="36" customHeight="1" spans="1:7">
      <c r="A694" s="497" t="s">
        <v>1310</v>
      </c>
      <c r="B694" s="498" t="s">
        <v>1311</v>
      </c>
      <c r="C694" s="501">
        <v>837</v>
      </c>
      <c r="D694" s="499">
        <v>987</v>
      </c>
      <c r="E694" s="500"/>
      <c r="F694" s="495" t="str">
        <f t="shared" si="34"/>
        <v>是</v>
      </c>
      <c r="G694" s="481" t="str">
        <f t="shared" si="35"/>
        <v>项</v>
      </c>
    </row>
    <row r="695" ht="36" customHeight="1" spans="1:7">
      <c r="A695" s="497" t="s">
        <v>1312</v>
      </c>
      <c r="B695" s="498" t="s">
        <v>1313</v>
      </c>
      <c r="C695" s="501">
        <v>360</v>
      </c>
      <c r="D695" s="499">
        <v>354</v>
      </c>
      <c r="E695" s="500"/>
      <c r="F695" s="495" t="str">
        <f t="shared" si="34"/>
        <v>是</v>
      </c>
      <c r="G695" s="481" t="str">
        <f t="shared" si="35"/>
        <v>项</v>
      </c>
    </row>
    <row r="696" ht="36" customHeight="1" spans="1:7">
      <c r="A696" s="497" t="s">
        <v>1314</v>
      </c>
      <c r="B696" s="498" t="s">
        <v>1315</v>
      </c>
      <c r="C696" s="501">
        <v>850</v>
      </c>
      <c r="D696" s="499">
        <v>1046</v>
      </c>
      <c r="E696" s="500"/>
      <c r="F696" s="495" t="str">
        <f t="shared" si="34"/>
        <v>是</v>
      </c>
      <c r="G696" s="481" t="str">
        <f t="shared" si="35"/>
        <v>项</v>
      </c>
    </row>
    <row r="697" ht="36" customHeight="1" spans="1:7">
      <c r="A697" s="497" t="s">
        <v>1316</v>
      </c>
      <c r="B697" s="498" t="s">
        <v>1317</v>
      </c>
      <c r="C697" s="501">
        <v>0</v>
      </c>
      <c r="D697" s="499">
        <v>0</v>
      </c>
      <c r="E697" s="500" t="str">
        <f>IF(C697&gt;0,D697/C697-1,IF(C697&lt;0,-(D697/C697-1),""))</f>
        <v/>
      </c>
      <c r="F697" s="495" t="str">
        <f t="shared" si="34"/>
        <v>否</v>
      </c>
      <c r="G697" s="481" t="str">
        <f t="shared" si="35"/>
        <v>项</v>
      </c>
    </row>
    <row r="698" ht="36" customHeight="1" spans="1:7">
      <c r="A698" s="497" t="s">
        <v>1318</v>
      </c>
      <c r="B698" s="498" t="s">
        <v>1319</v>
      </c>
      <c r="C698" s="501">
        <v>0</v>
      </c>
      <c r="D698" s="499"/>
      <c r="E698" s="500"/>
      <c r="F698" s="495" t="str">
        <f t="shared" si="34"/>
        <v>否</v>
      </c>
      <c r="G698" s="481" t="str">
        <f t="shared" si="35"/>
        <v>项</v>
      </c>
    </row>
    <row r="699" ht="36" customHeight="1" spans="1:7">
      <c r="A699" s="497" t="s">
        <v>1320</v>
      </c>
      <c r="B699" s="498" t="s">
        <v>1321</v>
      </c>
      <c r="C699" s="501">
        <v>0</v>
      </c>
      <c r="D699" s="499">
        <v>0</v>
      </c>
      <c r="E699" s="500" t="str">
        <f>IF(C699&gt;0,D699/C699-1,IF(C699&lt;0,-(D699/C699-1),""))</f>
        <v/>
      </c>
      <c r="F699" s="495" t="str">
        <f t="shared" si="34"/>
        <v>否</v>
      </c>
      <c r="G699" s="481" t="str">
        <f t="shared" si="35"/>
        <v>项</v>
      </c>
    </row>
    <row r="700" ht="36" customHeight="1" spans="1:7">
      <c r="A700" s="497" t="s">
        <v>1322</v>
      </c>
      <c r="B700" s="498" t="s">
        <v>1323</v>
      </c>
      <c r="C700" s="501">
        <v>0</v>
      </c>
      <c r="D700" s="499">
        <v>0</v>
      </c>
      <c r="E700" s="500" t="str">
        <f>IF(C700&gt;0,D700/C700-1,IF(C700&lt;0,-(D700/C700-1),""))</f>
        <v/>
      </c>
      <c r="F700" s="495" t="str">
        <f t="shared" si="34"/>
        <v>否</v>
      </c>
      <c r="G700" s="481" t="str">
        <f t="shared" si="35"/>
        <v>项</v>
      </c>
    </row>
    <row r="701" ht="36" customHeight="1" spans="1:7">
      <c r="A701" s="497" t="s">
        <v>1324</v>
      </c>
      <c r="B701" s="498" t="s">
        <v>1325</v>
      </c>
      <c r="C701" s="501">
        <v>2742</v>
      </c>
      <c r="D701" s="499">
        <v>3358</v>
      </c>
      <c r="E701" s="500">
        <f>IF(C701&gt;0,D701/C701-1,IF(C701&lt;0,-(D701/C701-1),""))</f>
        <v>0.224653537563822</v>
      </c>
      <c r="F701" s="495" t="str">
        <f t="shared" si="34"/>
        <v>是</v>
      </c>
      <c r="G701" s="481" t="str">
        <f t="shared" si="35"/>
        <v>项</v>
      </c>
    </row>
    <row r="702" ht="36" customHeight="1" spans="1:7">
      <c r="A702" s="497" t="s">
        <v>1326</v>
      </c>
      <c r="B702" s="498" t="s">
        <v>1327</v>
      </c>
      <c r="C702" s="501">
        <v>407</v>
      </c>
      <c r="D702" s="499">
        <v>178</v>
      </c>
      <c r="E702" s="500"/>
      <c r="F702" s="495" t="str">
        <f t="shared" si="34"/>
        <v>是</v>
      </c>
      <c r="G702" s="481" t="str">
        <f t="shared" si="35"/>
        <v>项</v>
      </c>
    </row>
    <row r="703" ht="36" customHeight="1" spans="1:7">
      <c r="A703" s="497" t="s">
        <v>1328</v>
      </c>
      <c r="B703" s="498" t="s">
        <v>1329</v>
      </c>
      <c r="C703" s="501">
        <v>420</v>
      </c>
      <c r="D703" s="499">
        <v>3446</v>
      </c>
      <c r="E703" s="500"/>
      <c r="F703" s="495" t="str">
        <f t="shared" si="34"/>
        <v>是</v>
      </c>
      <c r="G703" s="481" t="str">
        <f t="shared" si="35"/>
        <v>项</v>
      </c>
    </row>
    <row r="704" ht="36" customHeight="1" spans="1:7">
      <c r="A704" s="497" t="s">
        <v>1330</v>
      </c>
      <c r="B704" s="498" t="s">
        <v>1331</v>
      </c>
      <c r="C704" s="501">
        <v>0</v>
      </c>
      <c r="D704" s="499">
        <v>0</v>
      </c>
      <c r="E704" s="500" t="str">
        <f>IF(C704&gt;0,D704/C704-1,IF(C704&lt;0,-(D704/C704-1),""))</f>
        <v/>
      </c>
      <c r="F704" s="495" t="str">
        <f t="shared" si="34"/>
        <v>否</v>
      </c>
      <c r="G704" s="481" t="str">
        <f t="shared" si="35"/>
        <v>项</v>
      </c>
    </row>
    <row r="705" ht="36" customHeight="1" spans="1:7">
      <c r="A705" s="490" t="s">
        <v>1332</v>
      </c>
      <c r="B705" s="491" t="s">
        <v>1333</v>
      </c>
      <c r="C705" s="493">
        <v>33</v>
      </c>
      <c r="D705" s="493">
        <v>12</v>
      </c>
      <c r="E705" s="494"/>
      <c r="F705" s="495" t="str">
        <f t="shared" si="34"/>
        <v>是</v>
      </c>
      <c r="G705" s="481" t="str">
        <f t="shared" si="35"/>
        <v>款</v>
      </c>
    </row>
    <row r="706" ht="36" customHeight="1" spans="1:7">
      <c r="A706" s="497" t="s">
        <v>1334</v>
      </c>
      <c r="B706" s="498" t="s">
        <v>1335</v>
      </c>
      <c r="C706" s="499">
        <v>33</v>
      </c>
      <c r="D706" s="499">
        <v>12</v>
      </c>
      <c r="E706" s="500"/>
      <c r="F706" s="495" t="str">
        <f t="shared" si="34"/>
        <v>是</v>
      </c>
      <c r="G706" s="481" t="str">
        <f t="shared" si="35"/>
        <v>项</v>
      </c>
    </row>
    <row r="707" ht="36" customHeight="1" spans="1:7">
      <c r="A707" s="497" t="s">
        <v>1336</v>
      </c>
      <c r="B707" s="498" t="s">
        <v>1337</v>
      </c>
      <c r="C707" s="499">
        <v>0</v>
      </c>
      <c r="D707" s="499">
        <v>0</v>
      </c>
      <c r="E707" s="500" t="str">
        <f>IF(C707&gt;0,D707/C707-1,IF(C707&lt;0,-(D707/C707-1),""))</f>
        <v/>
      </c>
      <c r="F707" s="495" t="str">
        <f t="shared" si="34"/>
        <v>否</v>
      </c>
      <c r="G707" s="481" t="str">
        <f t="shared" si="35"/>
        <v>项</v>
      </c>
    </row>
    <row r="708" ht="36" customHeight="1" spans="1:7">
      <c r="A708" s="490" t="s">
        <v>1338</v>
      </c>
      <c r="B708" s="491" t="s">
        <v>1339</v>
      </c>
      <c r="C708" s="493">
        <f>SUM(C709:C711)</f>
        <v>1633</v>
      </c>
      <c r="D708" s="493">
        <f>SUM(D709:D711)</f>
        <v>1119</v>
      </c>
      <c r="E708" s="494"/>
      <c r="F708" s="495" t="str">
        <f t="shared" ref="F708:F771" si="37">IF(LEN(A708)=3,"是",IF(B708&lt;&gt;"",IF(SUM(C708:D708)&lt;&gt;0,"是","否"),"是"))</f>
        <v>是</v>
      </c>
      <c r="G708" s="481" t="str">
        <f t="shared" ref="G708:G771" si="38">IF(LEN(A708)=3,"类",IF(LEN(A708)=5,"款","项"))</f>
        <v>款</v>
      </c>
    </row>
    <row r="709" ht="36" customHeight="1" spans="1:7">
      <c r="A709" s="497" t="s">
        <v>1340</v>
      </c>
      <c r="B709" s="498" t="s">
        <v>1341</v>
      </c>
      <c r="C709" s="499"/>
      <c r="D709" s="499"/>
      <c r="E709" s="500"/>
      <c r="F709" s="495" t="str">
        <f t="shared" si="37"/>
        <v>否</v>
      </c>
      <c r="G709" s="481" t="str">
        <f t="shared" si="38"/>
        <v>项</v>
      </c>
    </row>
    <row r="710" ht="36" customHeight="1" spans="1:7">
      <c r="A710" s="497" t="s">
        <v>1342</v>
      </c>
      <c r="B710" s="498" t="s">
        <v>1343</v>
      </c>
      <c r="C710" s="501">
        <v>1306</v>
      </c>
      <c r="D710" s="499">
        <v>1119</v>
      </c>
      <c r="E710" s="500"/>
      <c r="F710" s="495" t="str">
        <f t="shared" si="37"/>
        <v>是</v>
      </c>
      <c r="G710" s="481" t="str">
        <f t="shared" si="38"/>
        <v>项</v>
      </c>
    </row>
    <row r="711" ht="36" customHeight="1" spans="1:7">
      <c r="A711" s="497" t="s">
        <v>1344</v>
      </c>
      <c r="B711" s="498" t="s">
        <v>1345</v>
      </c>
      <c r="C711" s="501">
        <v>327</v>
      </c>
      <c r="D711" s="499"/>
      <c r="E711" s="500"/>
      <c r="F711" s="495" t="str">
        <f t="shared" si="37"/>
        <v>是</v>
      </c>
      <c r="G711" s="481" t="str">
        <f t="shared" si="38"/>
        <v>项</v>
      </c>
    </row>
    <row r="712" ht="36" customHeight="1" spans="1:7">
      <c r="A712" s="490" t="s">
        <v>1346</v>
      </c>
      <c r="B712" s="491" t="s">
        <v>1347</v>
      </c>
      <c r="C712" s="493">
        <f>SUM(C713:C716)</f>
        <v>11725</v>
      </c>
      <c r="D712" s="493">
        <f>SUM(D713:D716)</f>
        <v>11962</v>
      </c>
      <c r="E712" s="494"/>
      <c r="F712" s="495" t="str">
        <f t="shared" si="37"/>
        <v>是</v>
      </c>
      <c r="G712" s="481" t="str">
        <f t="shared" si="38"/>
        <v>款</v>
      </c>
    </row>
    <row r="713" ht="36" customHeight="1" spans="1:7">
      <c r="A713" s="497" t="s">
        <v>1348</v>
      </c>
      <c r="B713" s="498" t="s">
        <v>1349</v>
      </c>
      <c r="C713" s="501">
        <v>2119</v>
      </c>
      <c r="D713" s="499">
        <v>2095</v>
      </c>
      <c r="E713" s="500"/>
      <c r="F713" s="495" t="str">
        <f t="shared" si="37"/>
        <v>是</v>
      </c>
      <c r="G713" s="481" t="str">
        <f t="shared" si="38"/>
        <v>项</v>
      </c>
    </row>
    <row r="714" ht="36" customHeight="1" spans="1:7">
      <c r="A714" s="497" t="s">
        <v>1350</v>
      </c>
      <c r="B714" s="498" t="s">
        <v>1351</v>
      </c>
      <c r="C714" s="501">
        <v>5433</v>
      </c>
      <c r="D714" s="499">
        <v>5678</v>
      </c>
      <c r="E714" s="500"/>
      <c r="F714" s="495" t="str">
        <f t="shared" si="37"/>
        <v>是</v>
      </c>
      <c r="G714" s="481" t="str">
        <f t="shared" si="38"/>
        <v>项</v>
      </c>
    </row>
    <row r="715" ht="36" customHeight="1" spans="1:7">
      <c r="A715" s="497" t="s">
        <v>1352</v>
      </c>
      <c r="B715" s="498" t="s">
        <v>1353</v>
      </c>
      <c r="C715" s="501">
        <v>4011</v>
      </c>
      <c r="D715" s="499">
        <v>4189</v>
      </c>
      <c r="E715" s="500"/>
      <c r="F715" s="495" t="str">
        <f t="shared" si="37"/>
        <v>是</v>
      </c>
      <c r="G715" s="481" t="str">
        <f t="shared" si="38"/>
        <v>项</v>
      </c>
    </row>
    <row r="716" ht="36" customHeight="1" spans="1:7">
      <c r="A716" s="497" t="s">
        <v>1354</v>
      </c>
      <c r="B716" s="498" t="s">
        <v>1355</v>
      </c>
      <c r="C716" s="501">
        <v>162</v>
      </c>
      <c r="D716" s="499"/>
      <c r="E716" s="500"/>
      <c r="F716" s="495" t="str">
        <f t="shared" si="37"/>
        <v>是</v>
      </c>
      <c r="G716" s="481" t="str">
        <f t="shared" si="38"/>
        <v>项</v>
      </c>
    </row>
    <row r="717" ht="36" customHeight="1" spans="1:7">
      <c r="A717" s="490" t="s">
        <v>1356</v>
      </c>
      <c r="B717" s="491" t="s">
        <v>1357</v>
      </c>
      <c r="C717" s="493">
        <v>24790</v>
      </c>
      <c r="D717" s="493">
        <v>4522</v>
      </c>
      <c r="E717" s="494"/>
      <c r="F717" s="495" t="str">
        <f t="shared" si="37"/>
        <v>是</v>
      </c>
      <c r="G717" s="481" t="str">
        <f t="shared" si="38"/>
        <v>款</v>
      </c>
    </row>
    <row r="718" ht="36" customHeight="1" spans="1:7">
      <c r="A718" s="497" t="s">
        <v>1358</v>
      </c>
      <c r="B718" s="498" t="s">
        <v>1359</v>
      </c>
      <c r="C718" s="501">
        <v>1011</v>
      </c>
      <c r="D718" s="499">
        <v>0</v>
      </c>
      <c r="E718" s="500">
        <f>IF(C718&gt;0,D718/C718-1,IF(C718&lt;0,-(D718/C718-1),""))</f>
        <v>-1</v>
      </c>
      <c r="F718" s="495" t="str">
        <f t="shared" si="37"/>
        <v>是</v>
      </c>
      <c r="G718" s="481" t="str">
        <f t="shared" si="38"/>
        <v>项</v>
      </c>
    </row>
    <row r="719" ht="36" customHeight="1" spans="1:7">
      <c r="A719" s="497" t="s">
        <v>1360</v>
      </c>
      <c r="B719" s="498" t="s">
        <v>1361</v>
      </c>
      <c r="C719" s="501">
        <v>23779</v>
      </c>
      <c r="D719" s="499">
        <v>4522</v>
      </c>
      <c r="E719" s="500"/>
      <c r="F719" s="495" t="str">
        <f t="shared" si="37"/>
        <v>是</v>
      </c>
      <c r="G719" s="481" t="str">
        <f t="shared" si="38"/>
        <v>项</v>
      </c>
    </row>
    <row r="720" ht="36" customHeight="1" spans="1:7">
      <c r="A720" s="497" t="s">
        <v>1362</v>
      </c>
      <c r="B720" s="498" t="s">
        <v>1363</v>
      </c>
      <c r="C720" s="499" t="s">
        <v>1364</v>
      </c>
      <c r="D720" s="499">
        <v>0</v>
      </c>
      <c r="E720" s="500" t="e">
        <f t="shared" ref="E720:E727" si="39">IF(C720&gt;0,D720/C720-1,IF(C720&lt;0,-(D720/C720-1),""))</f>
        <v>#VALUE!</v>
      </c>
      <c r="F720" s="495" t="str">
        <f t="shared" si="37"/>
        <v>否</v>
      </c>
      <c r="G720" s="481" t="str">
        <f t="shared" si="38"/>
        <v>项</v>
      </c>
    </row>
    <row r="721" ht="36" customHeight="1" spans="1:7">
      <c r="A721" s="490" t="s">
        <v>1365</v>
      </c>
      <c r="B721" s="491" t="s">
        <v>1366</v>
      </c>
      <c r="C721" s="493">
        <f>SUM(C722:C724)</f>
        <v>3541</v>
      </c>
      <c r="D721" s="493">
        <v>2417</v>
      </c>
      <c r="E721" s="494">
        <f t="shared" si="39"/>
        <v>-0.317424456368258</v>
      </c>
      <c r="F721" s="495" t="str">
        <f t="shared" si="37"/>
        <v>是</v>
      </c>
      <c r="G721" s="481" t="str">
        <f t="shared" si="38"/>
        <v>款</v>
      </c>
    </row>
    <row r="722" ht="36" customHeight="1" spans="1:7">
      <c r="A722" s="497" t="s">
        <v>1367</v>
      </c>
      <c r="B722" s="498" t="s">
        <v>1368</v>
      </c>
      <c r="C722" s="499">
        <v>3531</v>
      </c>
      <c r="D722" s="499">
        <v>2410</v>
      </c>
      <c r="E722" s="500">
        <f t="shared" si="39"/>
        <v>-0.317473803455112</v>
      </c>
      <c r="F722" s="495" t="str">
        <f t="shared" si="37"/>
        <v>是</v>
      </c>
      <c r="G722" s="481" t="str">
        <f t="shared" si="38"/>
        <v>项</v>
      </c>
    </row>
    <row r="723" ht="36" customHeight="1" spans="1:7">
      <c r="A723" s="497" t="s">
        <v>1369</v>
      </c>
      <c r="B723" s="498" t="s">
        <v>1370</v>
      </c>
      <c r="C723" s="499">
        <v>8</v>
      </c>
      <c r="D723" s="499">
        <v>7</v>
      </c>
      <c r="E723" s="500">
        <f t="shared" si="39"/>
        <v>-0.125</v>
      </c>
      <c r="F723" s="495" t="str">
        <f t="shared" si="37"/>
        <v>是</v>
      </c>
      <c r="G723" s="481" t="str">
        <f t="shared" si="38"/>
        <v>项</v>
      </c>
    </row>
    <row r="724" ht="36" customHeight="1" spans="1:7">
      <c r="A724" s="497" t="s">
        <v>1371</v>
      </c>
      <c r="B724" s="498" t="s">
        <v>1372</v>
      </c>
      <c r="C724" s="499">
        <v>2</v>
      </c>
      <c r="D724" s="499">
        <v>0</v>
      </c>
      <c r="E724" s="500">
        <f t="shared" si="39"/>
        <v>-1</v>
      </c>
      <c r="F724" s="495" t="str">
        <f t="shared" si="37"/>
        <v>是</v>
      </c>
      <c r="G724" s="481" t="str">
        <f t="shared" si="38"/>
        <v>项</v>
      </c>
    </row>
    <row r="725" ht="36" customHeight="1" spans="1:7">
      <c r="A725" s="490" t="s">
        <v>1373</v>
      </c>
      <c r="B725" s="491" t="s">
        <v>1374</v>
      </c>
      <c r="C725" s="493">
        <f>SUM(C726:C727)</f>
        <v>150</v>
      </c>
      <c r="D725" s="493">
        <f>SUM(D726:D727)</f>
        <v>142</v>
      </c>
      <c r="E725" s="494">
        <f t="shared" si="39"/>
        <v>-0.0533333333333333</v>
      </c>
      <c r="F725" s="495" t="str">
        <f t="shared" si="37"/>
        <v>是</v>
      </c>
      <c r="G725" s="481" t="str">
        <f t="shared" si="38"/>
        <v>款</v>
      </c>
    </row>
    <row r="726" ht="36" customHeight="1" spans="1:7">
      <c r="A726" s="497" t="s">
        <v>1375</v>
      </c>
      <c r="B726" s="498" t="s">
        <v>1376</v>
      </c>
      <c r="C726" s="499">
        <v>150</v>
      </c>
      <c r="D726" s="499">
        <v>142</v>
      </c>
      <c r="E726" s="500">
        <f t="shared" si="39"/>
        <v>-0.0533333333333333</v>
      </c>
      <c r="F726" s="495" t="str">
        <f t="shared" si="37"/>
        <v>是</v>
      </c>
      <c r="G726" s="481" t="str">
        <f t="shared" si="38"/>
        <v>项</v>
      </c>
    </row>
    <row r="727" ht="36" customHeight="1" spans="1:7">
      <c r="A727" s="497" t="s">
        <v>1377</v>
      </c>
      <c r="B727" s="498" t="s">
        <v>1378</v>
      </c>
      <c r="C727" s="499">
        <v>0</v>
      </c>
      <c r="D727" s="499">
        <v>0</v>
      </c>
      <c r="E727" s="500" t="str">
        <f t="shared" si="39"/>
        <v/>
      </c>
      <c r="F727" s="495" t="str">
        <f t="shared" si="37"/>
        <v>否</v>
      </c>
      <c r="G727" s="481" t="str">
        <f t="shared" si="38"/>
        <v>项</v>
      </c>
    </row>
    <row r="728" ht="36" customHeight="1" spans="1:7">
      <c r="A728" s="490" t="s">
        <v>1379</v>
      </c>
      <c r="B728" s="491" t="s">
        <v>1380</v>
      </c>
      <c r="C728" s="493">
        <f>SUM(C729:C736)</f>
        <v>557</v>
      </c>
      <c r="D728" s="493">
        <f>SUM(D729:D736)</f>
        <v>654</v>
      </c>
      <c r="E728" s="494"/>
      <c r="F728" s="495" t="str">
        <f t="shared" si="37"/>
        <v>是</v>
      </c>
      <c r="G728" s="481" t="str">
        <f t="shared" si="38"/>
        <v>款</v>
      </c>
    </row>
    <row r="729" ht="36" customHeight="1" spans="1:7">
      <c r="A729" s="497" t="s">
        <v>1381</v>
      </c>
      <c r="B729" s="498" t="s">
        <v>162</v>
      </c>
      <c r="C729" s="499">
        <v>545</v>
      </c>
      <c r="D729" s="499">
        <v>599</v>
      </c>
      <c r="E729" s="500"/>
      <c r="F729" s="495" t="str">
        <f t="shared" si="37"/>
        <v>是</v>
      </c>
      <c r="G729" s="481" t="str">
        <f t="shared" si="38"/>
        <v>项</v>
      </c>
    </row>
    <row r="730" ht="36" customHeight="1" spans="1:7">
      <c r="A730" s="497" t="s">
        <v>1382</v>
      </c>
      <c r="B730" s="498" t="s">
        <v>164</v>
      </c>
      <c r="C730" s="499">
        <v>0</v>
      </c>
      <c r="D730" s="499">
        <v>0</v>
      </c>
      <c r="E730" s="500" t="str">
        <f>IF(C730&gt;0,D730/C730-1,IF(C730&lt;0,-(D730/C730-1),""))</f>
        <v/>
      </c>
      <c r="F730" s="495" t="str">
        <f t="shared" si="37"/>
        <v>否</v>
      </c>
      <c r="G730" s="481" t="str">
        <f t="shared" si="38"/>
        <v>项</v>
      </c>
    </row>
    <row r="731" ht="36" customHeight="1" spans="1:7">
      <c r="A731" s="497" t="s">
        <v>1383</v>
      </c>
      <c r="B731" s="498" t="s">
        <v>166</v>
      </c>
      <c r="C731" s="499">
        <v>0</v>
      </c>
      <c r="D731" s="499">
        <v>0</v>
      </c>
      <c r="E731" s="500" t="str">
        <f>IF(C731&gt;0,D731/C731-1,IF(C731&lt;0,-(D731/C731-1),""))</f>
        <v/>
      </c>
      <c r="F731" s="495" t="str">
        <f t="shared" si="37"/>
        <v>否</v>
      </c>
      <c r="G731" s="481" t="str">
        <f t="shared" si="38"/>
        <v>项</v>
      </c>
    </row>
    <row r="732" ht="36" customHeight="1" spans="1:7">
      <c r="A732" s="497" t="s">
        <v>1384</v>
      </c>
      <c r="B732" s="498" t="s">
        <v>264</v>
      </c>
      <c r="C732" s="499">
        <v>0</v>
      </c>
      <c r="D732" s="499">
        <v>0</v>
      </c>
      <c r="E732" s="500" t="str">
        <f>IF(C732&gt;0,D732/C732-1,IF(C732&lt;0,-(D732/C732-1),""))</f>
        <v/>
      </c>
      <c r="F732" s="495" t="str">
        <f t="shared" si="37"/>
        <v>否</v>
      </c>
      <c r="G732" s="481" t="str">
        <f t="shared" si="38"/>
        <v>项</v>
      </c>
    </row>
    <row r="733" ht="36" customHeight="1" spans="1:7">
      <c r="A733" s="497" t="s">
        <v>1385</v>
      </c>
      <c r="B733" s="498" t="s">
        <v>1386</v>
      </c>
      <c r="C733" s="499"/>
      <c r="D733" s="499">
        <v>55</v>
      </c>
      <c r="E733" s="500"/>
      <c r="F733" s="495" t="str">
        <f t="shared" si="37"/>
        <v>是</v>
      </c>
      <c r="G733" s="481" t="str">
        <f t="shared" si="38"/>
        <v>项</v>
      </c>
    </row>
    <row r="734" ht="36" customHeight="1" spans="1:7">
      <c r="A734" s="497" t="s">
        <v>1387</v>
      </c>
      <c r="B734" s="498" t="s">
        <v>1388</v>
      </c>
      <c r="C734" s="499">
        <v>12</v>
      </c>
      <c r="D734" s="499"/>
      <c r="E734" s="500"/>
      <c r="F734" s="495" t="str">
        <f t="shared" si="37"/>
        <v>是</v>
      </c>
      <c r="G734" s="481" t="str">
        <f t="shared" si="38"/>
        <v>项</v>
      </c>
    </row>
    <row r="735" ht="36" customHeight="1" spans="1:7">
      <c r="A735" s="497" t="s">
        <v>1389</v>
      </c>
      <c r="B735" s="498" t="s">
        <v>180</v>
      </c>
      <c r="C735" s="499"/>
      <c r="D735" s="499"/>
      <c r="E735" s="500"/>
      <c r="F735" s="495" t="str">
        <f t="shared" si="37"/>
        <v>否</v>
      </c>
      <c r="G735" s="481" t="str">
        <f t="shared" si="38"/>
        <v>项</v>
      </c>
    </row>
    <row r="736" ht="36" customHeight="1" spans="1:7">
      <c r="A736" s="497" t="s">
        <v>1390</v>
      </c>
      <c r="B736" s="498" t="s">
        <v>1391</v>
      </c>
      <c r="C736" s="499">
        <v>0</v>
      </c>
      <c r="D736" s="499">
        <v>0</v>
      </c>
      <c r="E736" s="500" t="str">
        <f>IF(C736&gt;0,D736/C736-1,IF(C736&lt;0,-(D736/C736-1),""))</f>
        <v/>
      </c>
      <c r="F736" s="495" t="str">
        <f t="shared" si="37"/>
        <v>否</v>
      </c>
      <c r="G736" s="481" t="str">
        <f t="shared" si="38"/>
        <v>项</v>
      </c>
    </row>
    <row r="737" ht="36" customHeight="1" spans="1:7">
      <c r="A737" s="490" t="s">
        <v>1392</v>
      </c>
      <c r="B737" s="491" t="s">
        <v>1393</v>
      </c>
      <c r="C737" s="493">
        <f>SUM(C738)</f>
        <v>7</v>
      </c>
      <c r="D737" s="493">
        <f>SUM(D738)</f>
        <v>32</v>
      </c>
      <c r="E737" s="494">
        <f>IF(C737&gt;0,D737/C737-1,IF(C737&lt;0,-(D737/C737-1),""))</f>
        <v>3.57142857142857</v>
      </c>
      <c r="F737" s="495" t="str">
        <f t="shared" si="37"/>
        <v>是</v>
      </c>
      <c r="G737" s="481" t="str">
        <f t="shared" si="38"/>
        <v>款</v>
      </c>
    </row>
    <row r="738" ht="36" customHeight="1" spans="1:7">
      <c r="A738" s="497" t="s">
        <v>1394</v>
      </c>
      <c r="B738" s="498" t="s">
        <v>1395</v>
      </c>
      <c r="C738" s="499">
        <v>7</v>
      </c>
      <c r="D738" s="499">
        <v>32</v>
      </c>
      <c r="E738" s="500">
        <f>IF(C738&gt;0,D738/C738-1,IF(C738&lt;0,-(D738/C738-1),""))</f>
        <v>3.57142857142857</v>
      </c>
      <c r="F738" s="495" t="str">
        <f t="shared" si="37"/>
        <v>是</v>
      </c>
      <c r="G738" s="481" t="str">
        <f t="shared" si="38"/>
        <v>项</v>
      </c>
    </row>
    <row r="739" ht="36" customHeight="1" spans="1:7">
      <c r="A739" s="490" t="s">
        <v>1396</v>
      </c>
      <c r="B739" s="491" t="s">
        <v>1397</v>
      </c>
      <c r="C739" s="493"/>
      <c r="D739" s="493"/>
      <c r="E739" s="494"/>
      <c r="F739" s="495" t="str">
        <f t="shared" si="37"/>
        <v>否</v>
      </c>
      <c r="G739" s="481" t="str">
        <f t="shared" si="38"/>
        <v>款</v>
      </c>
    </row>
    <row r="740" ht="36" customHeight="1" spans="1:7">
      <c r="A740" s="497">
        <v>2109999</v>
      </c>
      <c r="B740" s="498" t="s">
        <v>1398</v>
      </c>
      <c r="C740" s="499"/>
      <c r="D740" s="499"/>
      <c r="E740" s="500"/>
      <c r="F740" s="495" t="str">
        <f t="shared" si="37"/>
        <v>否</v>
      </c>
      <c r="G740" s="481" t="str">
        <f t="shared" si="38"/>
        <v>项</v>
      </c>
    </row>
    <row r="741" ht="36" customHeight="1" spans="1:7">
      <c r="A741" s="505" t="s">
        <v>1399</v>
      </c>
      <c r="B741" s="506" t="s">
        <v>543</v>
      </c>
      <c r="C741" s="507"/>
      <c r="D741" s="507"/>
      <c r="E741" s="494"/>
      <c r="F741" s="495" t="str">
        <f t="shared" si="37"/>
        <v>否</v>
      </c>
      <c r="G741" s="481" t="str">
        <f t="shared" si="38"/>
        <v>项</v>
      </c>
    </row>
    <row r="742" ht="36" customHeight="1" spans="1:7">
      <c r="A742" s="505" t="s">
        <v>1400</v>
      </c>
      <c r="B742" s="506" t="s">
        <v>729</v>
      </c>
      <c r="C742" s="507"/>
      <c r="D742" s="507"/>
      <c r="E742" s="494"/>
      <c r="F742" s="495" t="str">
        <f t="shared" si="37"/>
        <v>否</v>
      </c>
      <c r="G742" s="481" t="str">
        <f t="shared" si="38"/>
        <v>项</v>
      </c>
    </row>
    <row r="743" ht="36" customHeight="1" spans="1:7">
      <c r="A743" s="490" t="s">
        <v>94</v>
      </c>
      <c r="B743" s="491" t="s">
        <v>95</v>
      </c>
      <c r="C743" s="493">
        <f>C744+C754+C758+C767+C772+C779+C785+C788+C791+C793+C795+C801+C803+C805+C820</f>
        <v>11942</v>
      </c>
      <c r="D743" s="493">
        <v>3485</v>
      </c>
      <c r="E743" s="494"/>
      <c r="F743" s="495" t="str">
        <f t="shared" si="37"/>
        <v>是</v>
      </c>
      <c r="G743" s="481" t="str">
        <f t="shared" si="38"/>
        <v>类</v>
      </c>
    </row>
    <row r="744" ht="36" customHeight="1" spans="1:7">
      <c r="A744" s="490" t="s">
        <v>1401</v>
      </c>
      <c r="B744" s="491" t="s">
        <v>1402</v>
      </c>
      <c r="C744" s="493">
        <f>SUM(C745:C753)</f>
        <v>272</v>
      </c>
      <c r="D744" s="493">
        <v>24</v>
      </c>
      <c r="E744" s="494"/>
      <c r="F744" s="495" t="str">
        <f t="shared" si="37"/>
        <v>是</v>
      </c>
      <c r="G744" s="481" t="str">
        <f t="shared" si="38"/>
        <v>款</v>
      </c>
    </row>
    <row r="745" ht="36" customHeight="1" spans="1:7">
      <c r="A745" s="497" t="s">
        <v>1403</v>
      </c>
      <c r="B745" s="498" t="s">
        <v>162</v>
      </c>
      <c r="C745" s="499">
        <v>58</v>
      </c>
      <c r="D745" s="499"/>
      <c r="E745" s="500"/>
      <c r="F745" s="495" t="str">
        <f t="shared" si="37"/>
        <v>是</v>
      </c>
      <c r="G745" s="481" t="str">
        <f t="shared" si="38"/>
        <v>项</v>
      </c>
    </row>
    <row r="746" ht="36" customHeight="1" spans="1:7">
      <c r="A746" s="497" t="s">
        <v>1404</v>
      </c>
      <c r="B746" s="498" t="s">
        <v>164</v>
      </c>
      <c r="C746" s="499">
        <v>214</v>
      </c>
      <c r="D746" s="499">
        <v>24</v>
      </c>
      <c r="E746" s="500"/>
      <c r="F746" s="495" t="str">
        <f t="shared" si="37"/>
        <v>是</v>
      </c>
      <c r="G746" s="481" t="str">
        <f t="shared" si="38"/>
        <v>项</v>
      </c>
    </row>
    <row r="747" ht="36" customHeight="1" spans="1:7">
      <c r="A747" s="497" t="s">
        <v>1405</v>
      </c>
      <c r="B747" s="498" t="s">
        <v>166</v>
      </c>
      <c r="C747" s="499"/>
      <c r="D747" s="499"/>
      <c r="E747" s="500"/>
      <c r="F747" s="495" t="str">
        <f t="shared" si="37"/>
        <v>否</v>
      </c>
      <c r="G747" s="481" t="str">
        <f t="shared" si="38"/>
        <v>项</v>
      </c>
    </row>
    <row r="748" ht="36" customHeight="1" spans="1:7">
      <c r="A748" s="497" t="s">
        <v>1406</v>
      </c>
      <c r="B748" s="498" t="s">
        <v>1407</v>
      </c>
      <c r="C748" s="499"/>
      <c r="D748" s="499"/>
      <c r="E748" s="500"/>
      <c r="F748" s="495" t="str">
        <f t="shared" si="37"/>
        <v>否</v>
      </c>
      <c r="G748" s="481" t="str">
        <f t="shared" si="38"/>
        <v>项</v>
      </c>
    </row>
    <row r="749" ht="36" customHeight="1" spans="1:7">
      <c r="A749" s="497" t="s">
        <v>1408</v>
      </c>
      <c r="B749" s="498" t="s">
        <v>1409</v>
      </c>
      <c r="C749" s="499"/>
      <c r="D749" s="499"/>
      <c r="E749" s="500"/>
      <c r="F749" s="495" t="str">
        <f t="shared" si="37"/>
        <v>否</v>
      </c>
      <c r="G749" s="481" t="str">
        <f t="shared" si="38"/>
        <v>项</v>
      </c>
    </row>
    <row r="750" ht="36" customHeight="1" spans="1:7">
      <c r="A750" s="497" t="s">
        <v>1410</v>
      </c>
      <c r="B750" s="498" t="s">
        <v>1411</v>
      </c>
      <c r="C750" s="499"/>
      <c r="D750" s="499"/>
      <c r="E750" s="500"/>
      <c r="F750" s="495" t="str">
        <f t="shared" si="37"/>
        <v>否</v>
      </c>
      <c r="G750" s="481" t="str">
        <f t="shared" si="38"/>
        <v>项</v>
      </c>
    </row>
    <row r="751" ht="36" customHeight="1" spans="1:7">
      <c r="A751" s="497" t="s">
        <v>1412</v>
      </c>
      <c r="B751" s="498" t="s">
        <v>1413</v>
      </c>
      <c r="C751" s="499"/>
      <c r="D751" s="499"/>
      <c r="E751" s="500"/>
      <c r="F751" s="495" t="str">
        <f t="shared" si="37"/>
        <v>否</v>
      </c>
      <c r="G751" s="481" t="str">
        <f t="shared" si="38"/>
        <v>项</v>
      </c>
    </row>
    <row r="752" ht="36" customHeight="1" spans="1:7">
      <c r="A752" s="497" t="s">
        <v>1414</v>
      </c>
      <c r="B752" s="498" t="s">
        <v>1415</v>
      </c>
      <c r="C752" s="499"/>
      <c r="D752" s="499"/>
      <c r="E752" s="500"/>
      <c r="F752" s="495" t="str">
        <f t="shared" si="37"/>
        <v>否</v>
      </c>
      <c r="G752" s="481" t="str">
        <f t="shared" si="38"/>
        <v>项</v>
      </c>
    </row>
    <row r="753" ht="36" customHeight="1" spans="1:7">
      <c r="A753" s="497" t="s">
        <v>1416</v>
      </c>
      <c r="B753" s="498" t="s">
        <v>1417</v>
      </c>
      <c r="C753" s="499"/>
      <c r="D753" s="499"/>
      <c r="E753" s="500"/>
      <c r="F753" s="495" t="str">
        <f t="shared" si="37"/>
        <v>否</v>
      </c>
      <c r="G753" s="481" t="str">
        <f t="shared" si="38"/>
        <v>项</v>
      </c>
    </row>
    <row r="754" ht="36" customHeight="1" spans="1:7">
      <c r="A754" s="490" t="s">
        <v>1418</v>
      </c>
      <c r="B754" s="491" t="s">
        <v>1419</v>
      </c>
      <c r="C754" s="493"/>
      <c r="D754" s="493"/>
      <c r="E754" s="494"/>
      <c r="F754" s="495" t="str">
        <f t="shared" si="37"/>
        <v>否</v>
      </c>
      <c r="G754" s="481" t="str">
        <f t="shared" si="38"/>
        <v>款</v>
      </c>
    </row>
    <row r="755" ht="36" customHeight="1" spans="1:7">
      <c r="A755" s="497" t="s">
        <v>1420</v>
      </c>
      <c r="B755" s="498" t="s">
        <v>1421</v>
      </c>
      <c r="C755" s="499"/>
      <c r="D755" s="499"/>
      <c r="E755" s="500"/>
      <c r="F755" s="495" t="str">
        <f t="shared" si="37"/>
        <v>否</v>
      </c>
      <c r="G755" s="481" t="str">
        <f t="shared" si="38"/>
        <v>项</v>
      </c>
    </row>
    <row r="756" ht="36" customHeight="1" spans="1:7">
      <c r="A756" s="497" t="s">
        <v>1422</v>
      </c>
      <c r="B756" s="498" t="s">
        <v>1423</v>
      </c>
      <c r="C756" s="499"/>
      <c r="D756" s="499"/>
      <c r="E756" s="500"/>
      <c r="F756" s="495" t="str">
        <f t="shared" si="37"/>
        <v>否</v>
      </c>
      <c r="G756" s="481" t="str">
        <f t="shared" si="38"/>
        <v>项</v>
      </c>
    </row>
    <row r="757" ht="36" customHeight="1" spans="1:7">
      <c r="A757" s="497" t="s">
        <v>1424</v>
      </c>
      <c r="B757" s="498" t="s">
        <v>1425</v>
      </c>
      <c r="C757" s="499"/>
      <c r="D757" s="499"/>
      <c r="E757" s="500"/>
      <c r="F757" s="495" t="str">
        <f t="shared" si="37"/>
        <v>否</v>
      </c>
      <c r="G757" s="481" t="str">
        <f t="shared" si="38"/>
        <v>项</v>
      </c>
    </row>
    <row r="758" ht="36" customHeight="1" spans="1:7">
      <c r="A758" s="490" t="s">
        <v>1426</v>
      </c>
      <c r="B758" s="491" t="s">
        <v>1427</v>
      </c>
      <c r="C758" s="493">
        <f>SUM(C759:C766)</f>
        <v>7355</v>
      </c>
      <c r="D758" s="493">
        <v>948</v>
      </c>
      <c r="E758" s="494"/>
      <c r="F758" s="495" t="str">
        <f t="shared" si="37"/>
        <v>是</v>
      </c>
      <c r="G758" s="481" t="str">
        <f t="shared" si="38"/>
        <v>款</v>
      </c>
    </row>
    <row r="759" ht="36" customHeight="1" spans="1:7">
      <c r="A759" s="497" t="s">
        <v>1428</v>
      </c>
      <c r="B759" s="498" t="s">
        <v>1429</v>
      </c>
      <c r="C759" s="499"/>
      <c r="D759" s="499"/>
      <c r="E759" s="500"/>
      <c r="F759" s="495" t="str">
        <f t="shared" si="37"/>
        <v>否</v>
      </c>
      <c r="G759" s="481" t="str">
        <f t="shared" si="38"/>
        <v>项</v>
      </c>
    </row>
    <row r="760" ht="36" customHeight="1" spans="1:7">
      <c r="A760" s="497" t="s">
        <v>1430</v>
      </c>
      <c r="B760" s="498" t="s">
        <v>1431</v>
      </c>
      <c r="C760" s="499">
        <v>6983</v>
      </c>
      <c r="D760" s="499">
        <v>948</v>
      </c>
      <c r="E760" s="500"/>
      <c r="F760" s="495" t="str">
        <f t="shared" si="37"/>
        <v>是</v>
      </c>
      <c r="G760" s="481" t="str">
        <f t="shared" si="38"/>
        <v>项</v>
      </c>
    </row>
    <row r="761" ht="36" customHeight="1" spans="1:7">
      <c r="A761" s="497" t="s">
        <v>1432</v>
      </c>
      <c r="B761" s="498" t="s">
        <v>1433</v>
      </c>
      <c r="C761" s="499">
        <v>0</v>
      </c>
      <c r="D761" s="499">
        <v>0</v>
      </c>
      <c r="E761" s="500" t="str">
        <f>IF(C761&gt;0,D761/C761-1,IF(C761&lt;0,-(D761/C761-1),""))</f>
        <v/>
      </c>
      <c r="F761" s="495" t="str">
        <f t="shared" si="37"/>
        <v>否</v>
      </c>
      <c r="G761" s="481" t="str">
        <f t="shared" si="38"/>
        <v>项</v>
      </c>
    </row>
    <row r="762" ht="36" customHeight="1" spans="1:7">
      <c r="A762" s="497" t="s">
        <v>1434</v>
      </c>
      <c r="B762" s="498" t="s">
        <v>1435</v>
      </c>
      <c r="C762" s="499">
        <v>372</v>
      </c>
      <c r="D762" s="499"/>
      <c r="E762" s="500"/>
      <c r="F762" s="495" t="str">
        <f t="shared" si="37"/>
        <v>是</v>
      </c>
      <c r="G762" s="481" t="str">
        <f t="shared" si="38"/>
        <v>项</v>
      </c>
    </row>
    <row r="763" ht="36" customHeight="1" spans="1:7">
      <c r="A763" s="497" t="s">
        <v>1436</v>
      </c>
      <c r="B763" s="498" t="s">
        <v>1437</v>
      </c>
      <c r="C763" s="499">
        <v>0</v>
      </c>
      <c r="D763" s="499">
        <v>0</v>
      </c>
      <c r="E763" s="500" t="str">
        <f>IF(C763&gt;0,D763/C763-1,IF(C763&lt;0,-(D763/C763-1),""))</f>
        <v/>
      </c>
      <c r="F763" s="495" t="str">
        <f t="shared" si="37"/>
        <v>否</v>
      </c>
      <c r="G763" s="481" t="str">
        <f t="shared" si="38"/>
        <v>项</v>
      </c>
    </row>
    <row r="764" ht="36" customHeight="1" spans="1:7">
      <c r="A764" s="497" t="s">
        <v>1438</v>
      </c>
      <c r="B764" s="498" t="s">
        <v>1439</v>
      </c>
      <c r="C764" s="499">
        <v>0</v>
      </c>
      <c r="D764" s="499">
        <v>0</v>
      </c>
      <c r="E764" s="500" t="str">
        <f>IF(C764&gt;0,D764/C764-1,IF(C764&lt;0,-(D764/C764-1),""))</f>
        <v/>
      </c>
      <c r="F764" s="495" t="str">
        <f t="shared" si="37"/>
        <v>否</v>
      </c>
      <c r="G764" s="481" t="str">
        <f t="shared" si="38"/>
        <v>项</v>
      </c>
    </row>
    <row r="765" ht="36" customHeight="1" spans="1:7">
      <c r="A765" s="498" t="s">
        <v>1440</v>
      </c>
      <c r="B765" s="498" t="s">
        <v>1441</v>
      </c>
      <c r="C765" s="499">
        <v>0</v>
      </c>
      <c r="D765" s="499">
        <v>0</v>
      </c>
      <c r="E765" s="500" t="str">
        <f>IF(C765&gt;0,D765/C765-1,IF(C765&lt;0,-(D765/C765-1),""))</f>
        <v/>
      </c>
      <c r="F765" s="495" t="str">
        <f t="shared" si="37"/>
        <v>否</v>
      </c>
      <c r="G765" s="481" t="str">
        <f t="shared" si="38"/>
        <v>项</v>
      </c>
    </row>
    <row r="766" ht="36" customHeight="1" spans="1:7">
      <c r="A766" s="497" t="s">
        <v>1442</v>
      </c>
      <c r="B766" s="498" t="s">
        <v>1443</v>
      </c>
      <c r="C766" s="499"/>
      <c r="D766" s="499"/>
      <c r="E766" s="500"/>
      <c r="F766" s="495" t="str">
        <f t="shared" si="37"/>
        <v>否</v>
      </c>
      <c r="G766" s="481" t="str">
        <f t="shared" si="38"/>
        <v>项</v>
      </c>
    </row>
    <row r="767" ht="36" customHeight="1" spans="1:7">
      <c r="A767" s="490" t="s">
        <v>1444</v>
      </c>
      <c r="B767" s="491" t="s">
        <v>1445</v>
      </c>
      <c r="C767" s="493">
        <v>2194</v>
      </c>
      <c r="D767" s="493">
        <v>78</v>
      </c>
      <c r="E767" s="494"/>
      <c r="F767" s="495" t="str">
        <f t="shared" si="37"/>
        <v>是</v>
      </c>
      <c r="G767" s="481" t="str">
        <f t="shared" si="38"/>
        <v>款</v>
      </c>
    </row>
    <row r="768" ht="36" customHeight="1" spans="1:7">
      <c r="A768" s="497" t="s">
        <v>1446</v>
      </c>
      <c r="B768" s="498" t="s">
        <v>1447</v>
      </c>
      <c r="C768" s="499">
        <v>103</v>
      </c>
      <c r="D768" s="499">
        <v>78</v>
      </c>
      <c r="E768" s="500"/>
      <c r="F768" s="495" t="str">
        <f t="shared" si="37"/>
        <v>是</v>
      </c>
      <c r="G768" s="481" t="str">
        <f t="shared" si="38"/>
        <v>项</v>
      </c>
    </row>
    <row r="769" ht="36" customHeight="1" spans="1:7">
      <c r="A769" s="497" t="s">
        <v>1448</v>
      </c>
      <c r="B769" s="498" t="s">
        <v>1449</v>
      </c>
      <c r="C769" s="499"/>
      <c r="D769" s="499"/>
      <c r="E769" s="500"/>
      <c r="F769" s="495" t="str">
        <f t="shared" si="37"/>
        <v>否</v>
      </c>
      <c r="G769" s="481" t="str">
        <f t="shared" si="38"/>
        <v>项</v>
      </c>
    </row>
    <row r="770" ht="36" customHeight="1" spans="1:7">
      <c r="A770" s="497" t="s">
        <v>1450</v>
      </c>
      <c r="B770" s="498" t="s">
        <v>1451</v>
      </c>
      <c r="C770" s="499"/>
      <c r="D770" s="499"/>
      <c r="E770" s="500"/>
      <c r="F770" s="495" t="str">
        <f t="shared" si="37"/>
        <v>否</v>
      </c>
      <c r="G770" s="481" t="str">
        <f t="shared" si="38"/>
        <v>项</v>
      </c>
    </row>
    <row r="771" ht="36" customHeight="1" spans="1:7">
      <c r="A771" s="497" t="s">
        <v>1452</v>
      </c>
      <c r="B771" s="498" t="s">
        <v>1453</v>
      </c>
      <c r="C771" s="499">
        <v>2094</v>
      </c>
      <c r="D771" s="499">
        <v>0</v>
      </c>
      <c r="E771" s="500">
        <f>IF(C771&gt;0,D771/C771-1,IF(C771&lt;0,-(D771/C771-1),""))</f>
        <v>-1</v>
      </c>
      <c r="F771" s="495" t="str">
        <f t="shared" si="37"/>
        <v>是</v>
      </c>
      <c r="G771" s="481" t="str">
        <f t="shared" si="38"/>
        <v>项</v>
      </c>
    </row>
    <row r="772" ht="36" customHeight="1" spans="1:7">
      <c r="A772" s="490" t="s">
        <v>1454</v>
      </c>
      <c r="B772" s="491" t="s">
        <v>1455</v>
      </c>
      <c r="C772" s="493">
        <f>SUM(C773:C778)</f>
        <v>1398</v>
      </c>
      <c r="D772" s="493">
        <f>SUM(D773:D778)</f>
        <v>1287</v>
      </c>
      <c r="E772" s="494">
        <f t="shared" ref="E772:E831" si="40">IF(C772&gt;0,D772/C772-1,IF(C772&lt;0,-(D772/C772-1),""))</f>
        <v>-0.0793991416309013</v>
      </c>
      <c r="F772" s="495" t="str">
        <f t="shared" ref="F772:F835" si="41">IF(LEN(A772)=3,"是",IF(B772&lt;&gt;"",IF(SUM(C772:D772)&lt;&gt;0,"是","否"),"是"))</f>
        <v>是</v>
      </c>
      <c r="G772" s="481" t="str">
        <f t="shared" ref="G772:G835" si="42">IF(LEN(A772)=3,"类",IF(LEN(A772)=5,"款","项"))</f>
        <v>款</v>
      </c>
    </row>
    <row r="773" ht="36" customHeight="1" spans="1:7">
      <c r="A773" s="497" t="s">
        <v>1456</v>
      </c>
      <c r="B773" s="498" t="s">
        <v>1457</v>
      </c>
      <c r="C773" s="499">
        <v>242</v>
      </c>
      <c r="D773" s="499">
        <v>1172</v>
      </c>
      <c r="E773" s="500">
        <f t="shared" si="40"/>
        <v>3.84297520661157</v>
      </c>
      <c r="F773" s="495" t="str">
        <f t="shared" si="41"/>
        <v>是</v>
      </c>
      <c r="G773" s="481" t="str">
        <f t="shared" si="42"/>
        <v>项</v>
      </c>
    </row>
    <row r="774" ht="36" customHeight="1" spans="1:7">
      <c r="A774" s="497" t="s">
        <v>1458</v>
      </c>
      <c r="B774" s="498" t="s">
        <v>1459</v>
      </c>
      <c r="C774" s="499">
        <v>0</v>
      </c>
      <c r="D774" s="499">
        <v>0</v>
      </c>
      <c r="E774" s="500" t="str">
        <f t="shared" si="40"/>
        <v/>
      </c>
      <c r="F774" s="495" t="str">
        <f t="shared" si="41"/>
        <v>否</v>
      </c>
      <c r="G774" s="481" t="str">
        <f t="shared" si="42"/>
        <v>项</v>
      </c>
    </row>
    <row r="775" ht="36" customHeight="1" spans="1:7">
      <c r="A775" s="497" t="s">
        <v>1460</v>
      </c>
      <c r="B775" s="498" t="s">
        <v>1461</v>
      </c>
      <c r="C775" s="499">
        <v>7</v>
      </c>
      <c r="D775" s="499">
        <v>0</v>
      </c>
      <c r="E775" s="500">
        <f t="shared" si="40"/>
        <v>-1</v>
      </c>
      <c r="F775" s="495" t="str">
        <f t="shared" si="41"/>
        <v>是</v>
      </c>
      <c r="G775" s="481" t="str">
        <f t="shared" si="42"/>
        <v>项</v>
      </c>
    </row>
    <row r="776" ht="36" customHeight="1" spans="1:7">
      <c r="A776" s="497" t="s">
        <v>1462</v>
      </c>
      <c r="B776" s="498" t="s">
        <v>1463</v>
      </c>
      <c r="C776" s="499">
        <v>0</v>
      </c>
      <c r="D776" s="499">
        <v>0</v>
      </c>
      <c r="E776" s="500" t="str">
        <f t="shared" si="40"/>
        <v/>
      </c>
      <c r="F776" s="495" t="str">
        <f t="shared" si="41"/>
        <v>否</v>
      </c>
      <c r="G776" s="481" t="str">
        <f t="shared" si="42"/>
        <v>项</v>
      </c>
    </row>
    <row r="777" ht="36" customHeight="1" spans="1:7">
      <c r="A777" s="497" t="s">
        <v>1464</v>
      </c>
      <c r="B777" s="498" t="s">
        <v>1465</v>
      </c>
      <c r="C777" s="499">
        <v>1149</v>
      </c>
      <c r="D777" s="499">
        <v>115</v>
      </c>
      <c r="E777" s="500">
        <f t="shared" si="40"/>
        <v>-0.899912967798085</v>
      </c>
      <c r="F777" s="495" t="str">
        <f t="shared" si="41"/>
        <v>是</v>
      </c>
      <c r="G777" s="481" t="str">
        <f t="shared" si="42"/>
        <v>项</v>
      </c>
    </row>
    <row r="778" ht="36" customHeight="1" spans="1:7">
      <c r="A778" s="497" t="s">
        <v>1466</v>
      </c>
      <c r="B778" s="498" t="s">
        <v>1467</v>
      </c>
      <c r="C778" s="499">
        <v>0</v>
      </c>
      <c r="D778" s="499">
        <v>0</v>
      </c>
      <c r="E778" s="500" t="str">
        <f t="shared" si="40"/>
        <v/>
      </c>
      <c r="F778" s="495" t="str">
        <f t="shared" si="41"/>
        <v>否</v>
      </c>
      <c r="G778" s="481" t="str">
        <f t="shared" si="42"/>
        <v>项</v>
      </c>
    </row>
    <row r="779" ht="36" customHeight="1" spans="1:7">
      <c r="A779" s="490" t="s">
        <v>1468</v>
      </c>
      <c r="B779" s="491" t="s">
        <v>1469</v>
      </c>
      <c r="C779" s="493">
        <f>SUM(C780:C784)</f>
        <v>53</v>
      </c>
      <c r="D779" s="493">
        <f>SUM(D780:D784)</f>
        <v>321</v>
      </c>
      <c r="E779" s="494">
        <f t="shared" si="40"/>
        <v>5.05660377358491</v>
      </c>
      <c r="F779" s="495" t="str">
        <f t="shared" si="41"/>
        <v>是</v>
      </c>
      <c r="G779" s="481" t="str">
        <f t="shared" si="42"/>
        <v>款</v>
      </c>
    </row>
    <row r="780" ht="36" customHeight="1" spans="1:7">
      <c r="A780" s="497" t="s">
        <v>1470</v>
      </c>
      <c r="B780" s="498" t="s">
        <v>1471</v>
      </c>
      <c r="C780" s="499">
        <v>53</v>
      </c>
      <c r="D780" s="499">
        <v>321</v>
      </c>
      <c r="E780" s="500">
        <f t="shared" si="40"/>
        <v>5.05660377358491</v>
      </c>
      <c r="F780" s="495" t="str">
        <f t="shared" si="41"/>
        <v>是</v>
      </c>
      <c r="G780" s="481" t="str">
        <f t="shared" si="42"/>
        <v>项</v>
      </c>
    </row>
    <row r="781" ht="36" customHeight="1" spans="1:7">
      <c r="A781" s="497" t="s">
        <v>1472</v>
      </c>
      <c r="B781" s="498" t="s">
        <v>1473</v>
      </c>
      <c r="C781" s="499">
        <v>0</v>
      </c>
      <c r="D781" s="499">
        <v>0</v>
      </c>
      <c r="E781" s="500" t="str">
        <f t="shared" si="40"/>
        <v/>
      </c>
      <c r="F781" s="495" t="str">
        <f t="shared" si="41"/>
        <v>否</v>
      </c>
      <c r="G781" s="481" t="str">
        <f t="shared" si="42"/>
        <v>项</v>
      </c>
    </row>
    <row r="782" ht="36" customHeight="1" spans="1:7">
      <c r="A782" s="497" t="s">
        <v>1474</v>
      </c>
      <c r="B782" s="498" t="s">
        <v>1475</v>
      </c>
      <c r="C782" s="499">
        <v>0</v>
      </c>
      <c r="D782" s="499">
        <v>0</v>
      </c>
      <c r="E782" s="500" t="str">
        <f t="shared" si="40"/>
        <v/>
      </c>
      <c r="F782" s="495" t="str">
        <f t="shared" si="41"/>
        <v>否</v>
      </c>
      <c r="G782" s="481" t="str">
        <f t="shared" si="42"/>
        <v>项</v>
      </c>
    </row>
    <row r="783" ht="36" customHeight="1" spans="1:7">
      <c r="A783" s="497" t="s">
        <v>1476</v>
      </c>
      <c r="B783" s="498" t="s">
        <v>1477</v>
      </c>
      <c r="C783" s="499">
        <v>0</v>
      </c>
      <c r="D783" s="499">
        <v>0</v>
      </c>
      <c r="E783" s="500" t="str">
        <f t="shared" si="40"/>
        <v/>
      </c>
      <c r="F783" s="495" t="str">
        <f t="shared" si="41"/>
        <v>否</v>
      </c>
      <c r="G783" s="481" t="str">
        <f t="shared" si="42"/>
        <v>项</v>
      </c>
    </row>
    <row r="784" ht="36" customHeight="1" spans="1:7">
      <c r="A784" s="497" t="s">
        <v>1478</v>
      </c>
      <c r="B784" s="498" t="s">
        <v>1479</v>
      </c>
      <c r="C784" s="499">
        <v>0</v>
      </c>
      <c r="D784" s="499">
        <v>0</v>
      </c>
      <c r="E784" s="500" t="str">
        <f t="shared" si="40"/>
        <v/>
      </c>
      <c r="F784" s="495" t="str">
        <f t="shared" si="41"/>
        <v>否</v>
      </c>
      <c r="G784" s="481" t="str">
        <f t="shared" si="42"/>
        <v>项</v>
      </c>
    </row>
    <row r="785" ht="36" customHeight="1" spans="1:7">
      <c r="A785" s="490" t="s">
        <v>1480</v>
      </c>
      <c r="B785" s="491" t="s">
        <v>1481</v>
      </c>
      <c r="C785" s="493">
        <f>SUM(C786:C787)</f>
        <v>0</v>
      </c>
      <c r="D785" s="493">
        <f>SUM(D786:D787)</f>
        <v>0</v>
      </c>
      <c r="E785" s="494" t="str">
        <f t="shared" si="40"/>
        <v/>
      </c>
      <c r="F785" s="495" t="str">
        <f t="shared" si="41"/>
        <v>否</v>
      </c>
      <c r="G785" s="481" t="str">
        <f t="shared" si="42"/>
        <v>款</v>
      </c>
    </row>
    <row r="786" ht="36" customHeight="1" spans="1:7">
      <c r="A786" s="497" t="s">
        <v>1482</v>
      </c>
      <c r="B786" s="498" t="s">
        <v>1483</v>
      </c>
      <c r="C786" s="499">
        <v>0</v>
      </c>
      <c r="D786" s="499">
        <v>0</v>
      </c>
      <c r="E786" s="500" t="str">
        <f t="shared" si="40"/>
        <v/>
      </c>
      <c r="F786" s="495" t="str">
        <f t="shared" si="41"/>
        <v>否</v>
      </c>
      <c r="G786" s="481" t="str">
        <f t="shared" si="42"/>
        <v>项</v>
      </c>
    </row>
    <row r="787" ht="36" customHeight="1" spans="1:7">
      <c r="A787" s="497" t="s">
        <v>1484</v>
      </c>
      <c r="B787" s="498" t="s">
        <v>1485</v>
      </c>
      <c r="C787" s="499">
        <v>0</v>
      </c>
      <c r="D787" s="499">
        <v>0</v>
      </c>
      <c r="E787" s="500" t="str">
        <f t="shared" si="40"/>
        <v/>
      </c>
      <c r="F787" s="495" t="str">
        <f t="shared" si="41"/>
        <v>否</v>
      </c>
      <c r="G787" s="481" t="str">
        <f t="shared" si="42"/>
        <v>项</v>
      </c>
    </row>
    <row r="788" ht="36" customHeight="1" spans="1:7">
      <c r="A788" s="490" t="s">
        <v>1486</v>
      </c>
      <c r="B788" s="491" t="s">
        <v>1487</v>
      </c>
      <c r="C788" s="493">
        <f>SUM(C789:C790)</f>
        <v>0</v>
      </c>
      <c r="D788" s="493">
        <f>SUM(D789:D790)</f>
        <v>0</v>
      </c>
      <c r="E788" s="494" t="str">
        <f t="shared" si="40"/>
        <v/>
      </c>
      <c r="F788" s="495" t="str">
        <f t="shared" si="41"/>
        <v>否</v>
      </c>
      <c r="G788" s="481" t="str">
        <f t="shared" si="42"/>
        <v>款</v>
      </c>
    </row>
    <row r="789" ht="36" customHeight="1" spans="1:7">
      <c r="A789" s="497" t="s">
        <v>1488</v>
      </c>
      <c r="B789" s="498" t="s">
        <v>1489</v>
      </c>
      <c r="C789" s="499">
        <v>0</v>
      </c>
      <c r="D789" s="499">
        <v>0</v>
      </c>
      <c r="E789" s="500" t="str">
        <f t="shared" si="40"/>
        <v/>
      </c>
      <c r="F789" s="495" t="str">
        <f t="shared" si="41"/>
        <v>否</v>
      </c>
      <c r="G789" s="481" t="str">
        <f t="shared" si="42"/>
        <v>项</v>
      </c>
    </row>
    <row r="790" ht="36" customHeight="1" spans="1:7">
      <c r="A790" s="497" t="s">
        <v>1490</v>
      </c>
      <c r="B790" s="498" t="s">
        <v>1491</v>
      </c>
      <c r="C790" s="499">
        <v>0</v>
      </c>
      <c r="D790" s="499">
        <v>0</v>
      </c>
      <c r="E790" s="500" t="str">
        <f t="shared" si="40"/>
        <v/>
      </c>
      <c r="F790" s="495" t="str">
        <f t="shared" si="41"/>
        <v>否</v>
      </c>
      <c r="G790" s="481" t="str">
        <f t="shared" si="42"/>
        <v>项</v>
      </c>
    </row>
    <row r="791" ht="36" customHeight="1" spans="1:7">
      <c r="A791" s="490" t="s">
        <v>1492</v>
      </c>
      <c r="B791" s="491" t="s">
        <v>1493</v>
      </c>
      <c r="C791" s="493">
        <f>C792</f>
        <v>0</v>
      </c>
      <c r="D791" s="493">
        <f>D792</f>
        <v>0</v>
      </c>
      <c r="E791" s="494" t="str">
        <f t="shared" si="40"/>
        <v/>
      </c>
      <c r="F791" s="495" t="str">
        <f t="shared" si="41"/>
        <v>否</v>
      </c>
      <c r="G791" s="481" t="str">
        <f t="shared" si="42"/>
        <v>款</v>
      </c>
    </row>
    <row r="792" ht="36" customHeight="1" spans="1:7">
      <c r="A792" s="497">
        <v>2110901</v>
      </c>
      <c r="B792" s="511" t="s">
        <v>1494</v>
      </c>
      <c r="C792" s="499">
        <v>0</v>
      </c>
      <c r="D792" s="499">
        <v>0</v>
      </c>
      <c r="E792" s="500" t="str">
        <f t="shared" si="40"/>
        <v/>
      </c>
      <c r="F792" s="495" t="str">
        <f t="shared" si="41"/>
        <v>否</v>
      </c>
      <c r="G792" s="481" t="str">
        <f t="shared" si="42"/>
        <v>项</v>
      </c>
    </row>
    <row r="793" ht="36" customHeight="1" spans="1:7">
      <c r="A793" s="490" t="s">
        <v>1495</v>
      </c>
      <c r="B793" s="491" t="s">
        <v>1496</v>
      </c>
      <c r="C793" s="493">
        <v>670</v>
      </c>
      <c r="D793" s="493"/>
      <c r="E793" s="494"/>
      <c r="F793" s="495" t="str">
        <f t="shared" si="41"/>
        <v>是</v>
      </c>
      <c r="G793" s="481" t="str">
        <f t="shared" si="42"/>
        <v>款</v>
      </c>
    </row>
    <row r="794" ht="36" customHeight="1" spans="1:7">
      <c r="A794" s="497">
        <v>2111001</v>
      </c>
      <c r="B794" s="511" t="s">
        <v>1497</v>
      </c>
      <c r="C794" s="499">
        <v>670</v>
      </c>
      <c r="D794" s="499"/>
      <c r="E794" s="500"/>
      <c r="F794" s="495" t="str">
        <f t="shared" si="41"/>
        <v>是</v>
      </c>
      <c r="G794" s="481" t="str">
        <f t="shared" si="42"/>
        <v>项</v>
      </c>
    </row>
    <row r="795" ht="36" customHeight="1" spans="1:7">
      <c r="A795" s="490" t="s">
        <v>1498</v>
      </c>
      <c r="B795" s="491" t="s">
        <v>1499</v>
      </c>
      <c r="C795" s="493"/>
      <c r="D795" s="493">
        <v>827</v>
      </c>
      <c r="E795" s="494"/>
      <c r="F795" s="495" t="str">
        <f t="shared" si="41"/>
        <v>是</v>
      </c>
      <c r="G795" s="481" t="str">
        <f t="shared" si="42"/>
        <v>款</v>
      </c>
    </row>
    <row r="796" ht="36" customHeight="1" spans="1:7">
      <c r="A796" s="497" t="s">
        <v>1500</v>
      </c>
      <c r="B796" s="498" t="s">
        <v>1501</v>
      </c>
      <c r="C796" s="499"/>
      <c r="D796" s="499"/>
      <c r="E796" s="500"/>
      <c r="F796" s="495" t="str">
        <f t="shared" si="41"/>
        <v>否</v>
      </c>
      <c r="G796" s="481" t="str">
        <f t="shared" si="42"/>
        <v>项</v>
      </c>
    </row>
    <row r="797" ht="36" customHeight="1" spans="1:7">
      <c r="A797" s="497" t="s">
        <v>1502</v>
      </c>
      <c r="B797" s="498" t="s">
        <v>1503</v>
      </c>
      <c r="C797" s="499"/>
      <c r="D797" s="499"/>
      <c r="E797" s="500"/>
      <c r="F797" s="495" t="str">
        <f t="shared" si="41"/>
        <v>否</v>
      </c>
      <c r="G797" s="481" t="str">
        <f t="shared" si="42"/>
        <v>项</v>
      </c>
    </row>
    <row r="798" ht="36" customHeight="1" spans="1:7">
      <c r="A798" s="497" t="s">
        <v>1504</v>
      </c>
      <c r="B798" s="498" t="s">
        <v>1505</v>
      </c>
      <c r="C798" s="499">
        <v>0</v>
      </c>
      <c r="D798" s="499">
        <v>827</v>
      </c>
      <c r="E798" s="500" t="str">
        <f t="shared" si="40"/>
        <v/>
      </c>
      <c r="F798" s="495" t="str">
        <f t="shared" si="41"/>
        <v>是</v>
      </c>
      <c r="G798" s="481" t="str">
        <f t="shared" si="42"/>
        <v>项</v>
      </c>
    </row>
    <row r="799" ht="36" customHeight="1" spans="1:7">
      <c r="A799" s="497" t="s">
        <v>1506</v>
      </c>
      <c r="B799" s="498" t="s">
        <v>1507</v>
      </c>
      <c r="C799" s="499">
        <v>0</v>
      </c>
      <c r="D799" s="499">
        <v>0</v>
      </c>
      <c r="E799" s="500" t="str">
        <f t="shared" si="40"/>
        <v/>
      </c>
      <c r="F799" s="495" t="str">
        <f t="shared" si="41"/>
        <v>否</v>
      </c>
      <c r="G799" s="481" t="str">
        <f t="shared" si="42"/>
        <v>项</v>
      </c>
    </row>
    <row r="800" ht="36" customHeight="1" spans="1:7">
      <c r="A800" s="497" t="s">
        <v>1508</v>
      </c>
      <c r="B800" s="498" t="s">
        <v>1509</v>
      </c>
      <c r="C800" s="499">
        <v>0</v>
      </c>
      <c r="D800" s="499">
        <v>0</v>
      </c>
      <c r="E800" s="500" t="str">
        <f t="shared" si="40"/>
        <v/>
      </c>
      <c r="F800" s="495" t="str">
        <f t="shared" si="41"/>
        <v>否</v>
      </c>
      <c r="G800" s="481" t="str">
        <f t="shared" si="42"/>
        <v>项</v>
      </c>
    </row>
    <row r="801" ht="36" customHeight="1" spans="1:7">
      <c r="A801" s="490" t="s">
        <v>1510</v>
      </c>
      <c r="B801" s="491" t="s">
        <v>1511</v>
      </c>
      <c r="C801" s="493">
        <f>C802</f>
        <v>0</v>
      </c>
      <c r="D801" s="493">
        <f>D802</f>
        <v>0</v>
      </c>
      <c r="E801" s="494" t="str">
        <f t="shared" si="40"/>
        <v/>
      </c>
      <c r="F801" s="495" t="str">
        <f t="shared" si="41"/>
        <v>否</v>
      </c>
      <c r="G801" s="481" t="str">
        <f t="shared" si="42"/>
        <v>款</v>
      </c>
    </row>
    <row r="802" ht="36" customHeight="1" spans="1:7">
      <c r="A802" s="498" t="s">
        <v>1512</v>
      </c>
      <c r="B802" s="498" t="s">
        <v>1513</v>
      </c>
      <c r="C802" s="499">
        <v>0</v>
      </c>
      <c r="D802" s="499">
        <v>0</v>
      </c>
      <c r="E802" s="500" t="str">
        <f t="shared" si="40"/>
        <v/>
      </c>
      <c r="F802" s="495" t="str">
        <f t="shared" si="41"/>
        <v>否</v>
      </c>
      <c r="G802" s="481" t="str">
        <f t="shared" si="42"/>
        <v>项</v>
      </c>
    </row>
    <row r="803" ht="36" customHeight="1" spans="1:7">
      <c r="A803" s="490" t="s">
        <v>1514</v>
      </c>
      <c r="B803" s="491" t="s">
        <v>1515</v>
      </c>
      <c r="C803" s="493">
        <f>C804</f>
        <v>0</v>
      </c>
      <c r="D803" s="493">
        <f>D804</f>
        <v>0</v>
      </c>
      <c r="E803" s="494" t="str">
        <f t="shared" si="40"/>
        <v/>
      </c>
      <c r="F803" s="495" t="str">
        <f t="shared" si="41"/>
        <v>否</v>
      </c>
      <c r="G803" s="481" t="str">
        <f t="shared" si="42"/>
        <v>款</v>
      </c>
    </row>
    <row r="804" ht="36" customHeight="1" spans="1:7">
      <c r="A804" s="498" t="s">
        <v>1516</v>
      </c>
      <c r="B804" s="498" t="s">
        <v>1517</v>
      </c>
      <c r="C804" s="499">
        <v>0</v>
      </c>
      <c r="D804" s="499">
        <v>0</v>
      </c>
      <c r="E804" s="500" t="str">
        <f t="shared" si="40"/>
        <v/>
      </c>
      <c r="F804" s="495" t="str">
        <f t="shared" si="41"/>
        <v>否</v>
      </c>
      <c r="G804" s="481" t="str">
        <f t="shared" si="42"/>
        <v>项</v>
      </c>
    </row>
    <row r="805" ht="36" customHeight="1" spans="1:7">
      <c r="A805" s="490" t="s">
        <v>1518</v>
      </c>
      <c r="B805" s="491" t="s">
        <v>1519</v>
      </c>
      <c r="C805" s="493"/>
      <c r="D805" s="493"/>
      <c r="E805" s="494"/>
      <c r="F805" s="495" t="str">
        <f t="shared" si="41"/>
        <v>否</v>
      </c>
      <c r="G805" s="481" t="str">
        <f t="shared" si="42"/>
        <v>款</v>
      </c>
    </row>
    <row r="806" ht="36" customHeight="1" spans="1:7">
      <c r="A806" s="497" t="s">
        <v>1520</v>
      </c>
      <c r="B806" s="498" t="s">
        <v>162</v>
      </c>
      <c r="C806" s="499">
        <v>0</v>
      </c>
      <c r="D806" s="499">
        <v>0</v>
      </c>
      <c r="E806" s="500" t="str">
        <f t="shared" si="40"/>
        <v/>
      </c>
      <c r="F806" s="495" t="str">
        <f t="shared" si="41"/>
        <v>否</v>
      </c>
      <c r="G806" s="481" t="str">
        <f t="shared" si="42"/>
        <v>项</v>
      </c>
    </row>
    <row r="807" ht="36" customHeight="1" spans="1:7">
      <c r="A807" s="497" t="s">
        <v>1521</v>
      </c>
      <c r="B807" s="498" t="s">
        <v>164</v>
      </c>
      <c r="C807" s="499">
        <v>0</v>
      </c>
      <c r="D807" s="499">
        <v>0</v>
      </c>
      <c r="E807" s="500" t="str">
        <f t="shared" si="40"/>
        <v/>
      </c>
      <c r="F807" s="495" t="str">
        <f t="shared" si="41"/>
        <v>否</v>
      </c>
      <c r="G807" s="481" t="str">
        <f t="shared" si="42"/>
        <v>项</v>
      </c>
    </row>
    <row r="808" ht="36" customHeight="1" spans="1:7">
      <c r="A808" s="497" t="s">
        <v>1522</v>
      </c>
      <c r="B808" s="498" t="s">
        <v>166</v>
      </c>
      <c r="C808" s="499">
        <v>0</v>
      </c>
      <c r="D808" s="499">
        <v>0</v>
      </c>
      <c r="E808" s="500" t="str">
        <f t="shared" si="40"/>
        <v/>
      </c>
      <c r="F808" s="495" t="str">
        <f t="shared" si="41"/>
        <v>否</v>
      </c>
      <c r="G808" s="481" t="str">
        <f t="shared" si="42"/>
        <v>项</v>
      </c>
    </row>
    <row r="809" ht="36" customHeight="1" spans="1:7">
      <c r="A809" s="497" t="s">
        <v>1523</v>
      </c>
      <c r="B809" s="498" t="s">
        <v>1524</v>
      </c>
      <c r="C809" s="499">
        <v>0</v>
      </c>
      <c r="D809" s="499">
        <v>0</v>
      </c>
      <c r="E809" s="500" t="str">
        <f t="shared" si="40"/>
        <v/>
      </c>
      <c r="F809" s="495" t="str">
        <f t="shared" si="41"/>
        <v>否</v>
      </c>
      <c r="G809" s="481" t="str">
        <f t="shared" si="42"/>
        <v>项</v>
      </c>
    </row>
    <row r="810" ht="36" customHeight="1" spans="1:7">
      <c r="A810" s="497" t="s">
        <v>1525</v>
      </c>
      <c r="B810" s="498" t="s">
        <v>1526</v>
      </c>
      <c r="C810" s="499">
        <v>0</v>
      </c>
      <c r="D810" s="499">
        <v>0</v>
      </c>
      <c r="E810" s="500" t="str">
        <f t="shared" si="40"/>
        <v/>
      </c>
      <c r="F810" s="495" t="str">
        <f t="shared" si="41"/>
        <v>否</v>
      </c>
      <c r="G810" s="481" t="str">
        <f t="shared" si="42"/>
        <v>项</v>
      </c>
    </row>
    <row r="811" ht="36" customHeight="1" spans="1:7">
      <c r="A811" s="497" t="s">
        <v>1527</v>
      </c>
      <c r="B811" s="498" t="s">
        <v>1528</v>
      </c>
      <c r="C811" s="499">
        <v>0</v>
      </c>
      <c r="D811" s="499">
        <v>0</v>
      </c>
      <c r="E811" s="500" t="str">
        <f t="shared" si="40"/>
        <v/>
      </c>
      <c r="F811" s="495" t="str">
        <f t="shared" si="41"/>
        <v>否</v>
      </c>
      <c r="G811" s="481" t="str">
        <f t="shared" si="42"/>
        <v>项</v>
      </c>
    </row>
    <row r="812" ht="36" customHeight="1" spans="1:7">
      <c r="A812" s="497" t="s">
        <v>1529</v>
      </c>
      <c r="B812" s="498" t="s">
        <v>1530</v>
      </c>
      <c r="C812" s="499">
        <v>0</v>
      </c>
      <c r="D812" s="499">
        <v>0</v>
      </c>
      <c r="E812" s="500" t="str">
        <f t="shared" si="40"/>
        <v/>
      </c>
      <c r="F812" s="495" t="str">
        <f t="shared" si="41"/>
        <v>否</v>
      </c>
      <c r="G812" s="481" t="str">
        <f t="shared" si="42"/>
        <v>项</v>
      </c>
    </row>
    <row r="813" ht="36" customHeight="1" spans="1:7">
      <c r="A813" s="497" t="s">
        <v>1531</v>
      </c>
      <c r="B813" s="498" t="s">
        <v>1532</v>
      </c>
      <c r="C813" s="499">
        <v>0</v>
      </c>
      <c r="D813" s="499">
        <v>0</v>
      </c>
      <c r="E813" s="500" t="str">
        <f t="shared" si="40"/>
        <v/>
      </c>
      <c r="F813" s="495" t="str">
        <f t="shared" si="41"/>
        <v>否</v>
      </c>
      <c r="G813" s="481" t="str">
        <f t="shared" si="42"/>
        <v>项</v>
      </c>
    </row>
    <row r="814" ht="36" customHeight="1" spans="1:7">
      <c r="A814" s="497" t="s">
        <v>1533</v>
      </c>
      <c r="B814" s="498" t="s">
        <v>1534</v>
      </c>
      <c r="C814" s="499">
        <v>0</v>
      </c>
      <c r="D814" s="499">
        <v>0</v>
      </c>
      <c r="E814" s="500" t="str">
        <f t="shared" si="40"/>
        <v/>
      </c>
      <c r="F814" s="495" t="str">
        <f t="shared" si="41"/>
        <v>否</v>
      </c>
      <c r="G814" s="481" t="str">
        <f t="shared" si="42"/>
        <v>项</v>
      </c>
    </row>
    <row r="815" ht="36" customHeight="1" spans="1:7">
      <c r="A815" s="497" t="s">
        <v>1535</v>
      </c>
      <c r="B815" s="498" t="s">
        <v>1536</v>
      </c>
      <c r="C815" s="499">
        <v>0</v>
      </c>
      <c r="D815" s="499">
        <v>0</v>
      </c>
      <c r="E815" s="500" t="str">
        <f t="shared" si="40"/>
        <v/>
      </c>
      <c r="F815" s="495" t="str">
        <f t="shared" si="41"/>
        <v>否</v>
      </c>
      <c r="G815" s="481" t="str">
        <f t="shared" si="42"/>
        <v>项</v>
      </c>
    </row>
    <row r="816" ht="36" customHeight="1" spans="1:7">
      <c r="A816" s="497" t="s">
        <v>1537</v>
      </c>
      <c r="B816" s="498" t="s">
        <v>264</v>
      </c>
      <c r="C816" s="499"/>
      <c r="D816" s="499"/>
      <c r="E816" s="500"/>
      <c r="F816" s="495" t="str">
        <f t="shared" si="41"/>
        <v>否</v>
      </c>
      <c r="G816" s="481" t="str">
        <f t="shared" si="42"/>
        <v>项</v>
      </c>
    </row>
    <row r="817" ht="36" customHeight="1" spans="1:7">
      <c r="A817" s="497" t="s">
        <v>1538</v>
      </c>
      <c r="B817" s="498" t="s">
        <v>1539</v>
      </c>
      <c r="C817" s="499">
        <v>0</v>
      </c>
      <c r="D817" s="499">
        <v>0</v>
      </c>
      <c r="E817" s="500" t="str">
        <f t="shared" si="40"/>
        <v/>
      </c>
      <c r="F817" s="495" t="str">
        <f t="shared" si="41"/>
        <v>否</v>
      </c>
      <c r="G817" s="481" t="str">
        <f t="shared" si="42"/>
        <v>项</v>
      </c>
    </row>
    <row r="818" ht="36" customHeight="1" spans="1:7">
      <c r="A818" s="497" t="s">
        <v>1540</v>
      </c>
      <c r="B818" s="498" t="s">
        <v>180</v>
      </c>
      <c r="C818" s="499">
        <v>0</v>
      </c>
      <c r="D818" s="499">
        <v>0</v>
      </c>
      <c r="E818" s="500" t="str">
        <f t="shared" si="40"/>
        <v/>
      </c>
      <c r="F818" s="495" t="str">
        <f t="shared" si="41"/>
        <v>否</v>
      </c>
      <c r="G818" s="481" t="str">
        <f t="shared" si="42"/>
        <v>项</v>
      </c>
    </row>
    <row r="819" ht="36" customHeight="1" spans="1:7">
      <c r="A819" s="497" t="s">
        <v>1541</v>
      </c>
      <c r="B819" s="498" t="s">
        <v>1542</v>
      </c>
      <c r="C819" s="499">
        <v>0</v>
      </c>
      <c r="D819" s="499">
        <v>0</v>
      </c>
      <c r="E819" s="500" t="str">
        <f t="shared" si="40"/>
        <v/>
      </c>
      <c r="F819" s="495" t="str">
        <f t="shared" si="41"/>
        <v>否</v>
      </c>
      <c r="G819" s="481" t="str">
        <f t="shared" si="42"/>
        <v>项</v>
      </c>
    </row>
    <row r="820" ht="36" customHeight="1" spans="1:7">
      <c r="A820" s="490" t="s">
        <v>1543</v>
      </c>
      <c r="B820" s="491" t="s">
        <v>1544</v>
      </c>
      <c r="C820" s="493"/>
      <c r="D820" s="493"/>
      <c r="E820" s="494"/>
      <c r="F820" s="495" t="str">
        <f t="shared" si="41"/>
        <v>否</v>
      </c>
      <c r="G820" s="481" t="str">
        <f t="shared" si="42"/>
        <v>款</v>
      </c>
    </row>
    <row r="821" ht="36" customHeight="1" spans="1:7">
      <c r="A821" s="508" t="s">
        <v>1545</v>
      </c>
      <c r="B821" s="508" t="s">
        <v>1546</v>
      </c>
      <c r="C821" s="499"/>
      <c r="D821" s="499"/>
      <c r="E821" s="500"/>
      <c r="F821" s="495" t="str">
        <f t="shared" si="41"/>
        <v>否</v>
      </c>
      <c r="G821" s="481" t="str">
        <f t="shared" si="42"/>
        <v>项</v>
      </c>
    </row>
    <row r="822" ht="36" customHeight="1" spans="1:7">
      <c r="A822" s="509" t="s">
        <v>1547</v>
      </c>
      <c r="B822" s="506" t="s">
        <v>543</v>
      </c>
      <c r="C822" s="507"/>
      <c r="D822" s="507"/>
      <c r="E822" s="494"/>
      <c r="F822" s="495" t="str">
        <f t="shared" si="41"/>
        <v>否</v>
      </c>
      <c r="G822" s="481" t="str">
        <f t="shared" si="42"/>
        <v>项</v>
      </c>
    </row>
    <row r="823" ht="36" customHeight="1" spans="1:7">
      <c r="A823" s="490" t="s">
        <v>97</v>
      </c>
      <c r="B823" s="491" t="s">
        <v>98</v>
      </c>
      <c r="C823" s="493">
        <f>C824+C835+C837+C840+C842+C844</f>
        <v>127650</v>
      </c>
      <c r="D823" s="493">
        <f>D824+D835+D837+D840+D842+D844</f>
        <v>83850</v>
      </c>
      <c r="E823" s="494"/>
      <c r="F823" s="495" t="str">
        <f t="shared" si="41"/>
        <v>是</v>
      </c>
      <c r="G823" s="481" t="str">
        <f t="shared" si="42"/>
        <v>类</v>
      </c>
    </row>
    <row r="824" ht="36" customHeight="1" spans="1:7">
      <c r="A824" s="490" t="s">
        <v>1548</v>
      </c>
      <c r="B824" s="491" t="s">
        <v>1549</v>
      </c>
      <c r="C824" s="493">
        <f>SUM(C825:C834)</f>
        <v>5128</v>
      </c>
      <c r="D824" s="493">
        <v>4763</v>
      </c>
      <c r="E824" s="494"/>
      <c r="F824" s="495" t="str">
        <f t="shared" si="41"/>
        <v>是</v>
      </c>
      <c r="G824" s="481" t="str">
        <f t="shared" si="42"/>
        <v>款</v>
      </c>
    </row>
    <row r="825" ht="36" customHeight="1" spans="1:7">
      <c r="A825" s="497" t="s">
        <v>1550</v>
      </c>
      <c r="B825" s="498" t="s">
        <v>162</v>
      </c>
      <c r="C825" s="499">
        <v>3676</v>
      </c>
      <c r="D825" s="499">
        <v>4514</v>
      </c>
      <c r="E825" s="500"/>
      <c r="F825" s="495" t="str">
        <f t="shared" si="41"/>
        <v>是</v>
      </c>
      <c r="G825" s="481" t="str">
        <f t="shared" si="42"/>
        <v>项</v>
      </c>
    </row>
    <row r="826" ht="36" customHeight="1" spans="1:7">
      <c r="A826" s="497" t="s">
        <v>1551</v>
      </c>
      <c r="B826" s="498" t="s">
        <v>164</v>
      </c>
      <c r="C826" s="499">
        <v>597</v>
      </c>
      <c r="D826" s="499">
        <v>249</v>
      </c>
      <c r="E826" s="500">
        <f t="shared" si="40"/>
        <v>-0.582914572864322</v>
      </c>
      <c r="F826" s="495" t="str">
        <f t="shared" si="41"/>
        <v>是</v>
      </c>
      <c r="G826" s="481" t="str">
        <f t="shared" si="42"/>
        <v>项</v>
      </c>
    </row>
    <row r="827" ht="36" customHeight="1" spans="1:7">
      <c r="A827" s="497" t="s">
        <v>1552</v>
      </c>
      <c r="B827" s="498" t="s">
        <v>166</v>
      </c>
      <c r="C827" s="499"/>
      <c r="D827" s="499"/>
      <c r="E827" s="500"/>
      <c r="F827" s="495" t="str">
        <f t="shared" si="41"/>
        <v>否</v>
      </c>
      <c r="G827" s="481" t="str">
        <f t="shared" si="42"/>
        <v>项</v>
      </c>
    </row>
    <row r="828" ht="36" customHeight="1" spans="1:7">
      <c r="A828" s="497" t="s">
        <v>1553</v>
      </c>
      <c r="B828" s="498" t="s">
        <v>1554</v>
      </c>
      <c r="C828" s="499">
        <v>855</v>
      </c>
      <c r="D828" s="499"/>
      <c r="E828" s="500"/>
      <c r="F828" s="495" t="str">
        <f t="shared" si="41"/>
        <v>是</v>
      </c>
      <c r="G828" s="481" t="str">
        <f t="shared" si="42"/>
        <v>项</v>
      </c>
    </row>
    <row r="829" ht="36" customHeight="1" spans="1:7">
      <c r="A829" s="497" t="s">
        <v>1555</v>
      </c>
      <c r="B829" s="498" t="s">
        <v>1556</v>
      </c>
      <c r="C829" s="499"/>
      <c r="D829" s="499"/>
      <c r="E829" s="500"/>
      <c r="F829" s="495" t="str">
        <f t="shared" si="41"/>
        <v>否</v>
      </c>
      <c r="G829" s="481" t="str">
        <f t="shared" si="42"/>
        <v>项</v>
      </c>
    </row>
    <row r="830" ht="36" customHeight="1" spans="1:7">
      <c r="A830" s="497" t="s">
        <v>1557</v>
      </c>
      <c r="B830" s="498" t="s">
        <v>1558</v>
      </c>
      <c r="C830" s="499"/>
      <c r="D830" s="499"/>
      <c r="E830" s="500"/>
      <c r="F830" s="495" t="str">
        <f t="shared" si="41"/>
        <v>否</v>
      </c>
      <c r="G830" s="481" t="str">
        <f t="shared" si="42"/>
        <v>项</v>
      </c>
    </row>
    <row r="831" ht="36" customHeight="1" spans="1:7">
      <c r="A831" s="497" t="s">
        <v>1559</v>
      </c>
      <c r="B831" s="498" t="s">
        <v>1560</v>
      </c>
      <c r="C831" s="499">
        <v>0</v>
      </c>
      <c r="D831" s="499">
        <v>0</v>
      </c>
      <c r="E831" s="500" t="str">
        <f t="shared" si="40"/>
        <v/>
      </c>
      <c r="F831" s="495" t="str">
        <f t="shared" si="41"/>
        <v>否</v>
      </c>
      <c r="G831" s="481" t="str">
        <f t="shared" si="42"/>
        <v>项</v>
      </c>
    </row>
    <row r="832" ht="36" customHeight="1" spans="1:7">
      <c r="A832" s="497" t="s">
        <v>1561</v>
      </c>
      <c r="B832" s="498" t="s">
        <v>1562</v>
      </c>
      <c r="C832" s="499"/>
      <c r="D832" s="499"/>
      <c r="E832" s="500"/>
      <c r="F832" s="495" t="str">
        <f t="shared" si="41"/>
        <v>否</v>
      </c>
      <c r="G832" s="481" t="str">
        <f t="shared" si="42"/>
        <v>项</v>
      </c>
    </row>
    <row r="833" ht="36" customHeight="1" spans="1:7">
      <c r="A833" s="497" t="s">
        <v>1563</v>
      </c>
      <c r="B833" s="498" t="s">
        <v>1564</v>
      </c>
      <c r="C833" s="499"/>
      <c r="D833" s="499"/>
      <c r="E833" s="500"/>
      <c r="F833" s="495" t="str">
        <f t="shared" si="41"/>
        <v>否</v>
      </c>
      <c r="G833" s="481" t="str">
        <f t="shared" si="42"/>
        <v>项</v>
      </c>
    </row>
    <row r="834" ht="36" customHeight="1" spans="1:7">
      <c r="A834" s="497" t="s">
        <v>1565</v>
      </c>
      <c r="B834" s="498" t="s">
        <v>1566</v>
      </c>
      <c r="C834" s="499"/>
      <c r="D834" s="499"/>
      <c r="E834" s="500"/>
      <c r="F834" s="495" t="str">
        <f t="shared" si="41"/>
        <v>否</v>
      </c>
      <c r="G834" s="481" t="str">
        <f t="shared" si="42"/>
        <v>项</v>
      </c>
    </row>
    <row r="835" ht="36" customHeight="1" spans="1:7">
      <c r="A835" s="490" t="s">
        <v>1567</v>
      </c>
      <c r="B835" s="491" t="s">
        <v>1568</v>
      </c>
      <c r="C835" s="493">
        <v>363</v>
      </c>
      <c r="D835" s="493">
        <v>267</v>
      </c>
      <c r="E835" s="494"/>
      <c r="F835" s="495" t="str">
        <f t="shared" si="41"/>
        <v>是</v>
      </c>
      <c r="G835" s="481" t="str">
        <f t="shared" si="42"/>
        <v>款</v>
      </c>
    </row>
    <row r="836" ht="36" customHeight="1" spans="1:7">
      <c r="A836" s="497">
        <v>2120201</v>
      </c>
      <c r="B836" s="511" t="s">
        <v>1569</v>
      </c>
      <c r="C836" s="499">
        <v>363</v>
      </c>
      <c r="D836" s="499">
        <v>267</v>
      </c>
      <c r="E836" s="500"/>
      <c r="F836" s="495" t="str">
        <f t="shared" ref="F836:F899" si="43">IF(LEN(A836)=3,"是",IF(B836&lt;&gt;"",IF(SUM(C836:D836)&lt;&gt;0,"是","否"),"是"))</f>
        <v>是</v>
      </c>
      <c r="G836" s="481" t="str">
        <f t="shared" ref="G836:G899" si="44">IF(LEN(A836)=3,"类",IF(LEN(A836)=5,"款","项"))</f>
        <v>项</v>
      </c>
    </row>
    <row r="837" ht="36" customHeight="1" spans="1:7">
      <c r="A837" s="490" t="s">
        <v>1570</v>
      </c>
      <c r="B837" s="491" t="s">
        <v>1571</v>
      </c>
      <c r="C837" s="493">
        <f>SUM(C838:C839)</f>
        <v>121967</v>
      </c>
      <c r="D837" s="493">
        <f>SUM(D838:D839)</f>
        <v>78694</v>
      </c>
      <c r="E837" s="494">
        <f>IF(C837&gt;0,D837/C837-1,IF(C837&lt;0,-(D837/C837-1),""))</f>
        <v>-0.354792689825936</v>
      </c>
      <c r="F837" s="495" t="str">
        <f t="shared" si="43"/>
        <v>是</v>
      </c>
      <c r="G837" s="481" t="str">
        <f t="shared" si="44"/>
        <v>款</v>
      </c>
    </row>
    <row r="838" ht="36" customHeight="1" spans="1:7">
      <c r="A838" s="497" t="s">
        <v>1572</v>
      </c>
      <c r="B838" s="498" t="s">
        <v>1573</v>
      </c>
      <c r="C838" s="499">
        <v>20168</v>
      </c>
      <c r="D838" s="499">
        <v>23808</v>
      </c>
      <c r="E838" s="500">
        <f>IF(C838&gt;0,D838/C838-1,IF(C838&lt;0,-(D838/C838-1),""))</f>
        <v>0.18048393494645</v>
      </c>
      <c r="F838" s="495" t="str">
        <f t="shared" si="43"/>
        <v>是</v>
      </c>
      <c r="G838" s="481" t="str">
        <f t="shared" si="44"/>
        <v>项</v>
      </c>
    </row>
    <row r="839" ht="36" customHeight="1" spans="1:7">
      <c r="A839" s="497" t="s">
        <v>1574</v>
      </c>
      <c r="B839" s="498" t="s">
        <v>1575</v>
      </c>
      <c r="C839" s="499">
        <v>101799</v>
      </c>
      <c r="D839" s="499">
        <v>54886</v>
      </c>
      <c r="E839" s="500">
        <f>IF(C839&gt;0,D839/C839-1,IF(C839&lt;0,-(D839/C839-1),""))</f>
        <v>-0.460839497441036</v>
      </c>
      <c r="F839" s="495" t="str">
        <f t="shared" si="43"/>
        <v>是</v>
      </c>
      <c r="G839" s="481" t="str">
        <f t="shared" si="44"/>
        <v>项</v>
      </c>
    </row>
    <row r="840" ht="36" customHeight="1" spans="1:7">
      <c r="A840" s="490" t="s">
        <v>1576</v>
      </c>
      <c r="B840" s="491" t="s">
        <v>1577</v>
      </c>
      <c r="C840" s="493">
        <v>192</v>
      </c>
      <c r="D840" s="493">
        <v>126</v>
      </c>
      <c r="E840" s="494"/>
      <c r="F840" s="495" t="str">
        <f t="shared" si="43"/>
        <v>是</v>
      </c>
      <c r="G840" s="481" t="str">
        <f t="shared" si="44"/>
        <v>款</v>
      </c>
    </row>
    <row r="841" ht="36" customHeight="1" spans="1:7">
      <c r="A841" s="497">
        <v>2120501</v>
      </c>
      <c r="B841" s="511" t="s">
        <v>1578</v>
      </c>
      <c r="C841" s="499">
        <v>192</v>
      </c>
      <c r="D841" s="499">
        <v>126</v>
      </c>
      <c r="E841" s="500"/>
      <c r="F841" s="495" t="str">
        <f t="shared" si="43"/>
        <v>是</v>
      </c>
      <c r="G841" s="481" t="str">
        <f t="shared" si="44"/>
        <v>项</v>
      </c>
    </row>
    <row r="842" ht="36" customHeight="1" spans="1:7">
      <c r="A842" s="490" t="s">
        <v>1579</v>
      </c>
      <c r="B842" s="491" t="s">
        <v>1580</v>
      </c>
      <c r="C842" s="493"/>
      <c r="D842" s="493"/>
      <c r="E842" s="494"/>
      <c r="F842" s="495" t="str">
        <f t="shared" si="43"/>
        <v>否</v>
      </c>
      <c r="G842" s="481" t="str">
        <f t="shared" si="44"/>
        <v>款</v>
      </c>
    </row>
    <row r="843" ht="36" customHeight="1" spans="1:7">
      <c r="A843" s="497">
        <v>2120601</v>
      </c>
      <c r="B843" s="511" t="s">
        <v>1581</v>
      </c>
      <c r="C843" s="499"/>
      <c r="D843" s="499"/>
      <c r="E843" s="500"/>
      <c r="F843" s="495" t="str">
        <f t="shared" si="43"/>
        <v>否</v>
      </c>
      <c r="G843" s="481" t="str">
        <f t="shared" si="44"/>
        <v>项</v>
      </c>
    </row>
    <row r="844" ht="36" customHeight="1" spans="1:7">
      <c r="A844" s="490" t="s">
        <v>1582</v>
      </c>
      <c r="B844" s="491" t="s">
        <v>1583</v>
      </c>
      <c r="C844" s="493"/>
      <c r="D844" s="493"/>
      <c r="E844" s="494"/>
      <c r="F844" s="495" t="str">
        <f t="shared" si="43"/>
        <v>否</v>
      </c>
      <c r="G844" s="481" t="str">
        <f t="shared" si="44"/>
        <v>款</v>
      </c>
    </row>
    <row r="845" ht="36" customHeight="1" spans="1:7">
      <c r="A845" s="497">
        <v>2129999</v>
      </c>
      <c r="B845" s="511" t="s">
        <v>1584</v>
      </c>
      <c r="C845" s="499"/>
      <c r="D845" s="499"/>
      <c r="E845" s="500"/>
      <c r="F845" s="495" t="str">
        <f t="shared" si="43"/>
        <v>否</v>
      </c>
      <c r="G845" s="481" t="str">
        <f t="shared" si="44"/>
        <v>项</v>
      </c>
    </row>
    <row r="846" ht="36" customHeight="1" spans="1:7">
      <c r="A846" s="505" t="s">
        <v>1585</v>
      </c>
      <c r="B846" s="506" t="s">
        <v>543</v>
      </c>
      <c r="C846" s="507"/>
      <c r="D846" s="507"/>
      <c r="E846" s="494"/>
      <c r="F846" s="495" t="str">
        <f t="shared" si="43"/>
        <v>否</v>
      </c>
      <c r="G846" s="481" t="str">
        <f t="shared" si="44"/>
        <v>项</v>
      </c>
    </row>
    <row r="847" ht="36" customHeight="1" spans="1:7">
      <c r="A847" s="490" t="s">
        <v>100</v>
      </c>
      <c r="B847" s="491" t="s">
        <v>101</v>
      </c>
      <c r="C847" s="493">
        <f>C848+C874+C899+C927+C938+C945+C952+C955</f>
        <v>46931</v>
      </c>
      <c r="D847" s="493">
        <f>D848+D874+D899+D927+D938+D945+D952+D955</f>
        <v>59322</v>
      </c>
      <c r="E847" s="494"/>
      <c r="F847" s="495" t="str">
        <f t="shared" si="43"/>
        <v>是</v>
      </c>
      <c r="G847" s="481" t="str">
        <f t="shared" si="44"/>
        <v>类</v>
      </c>
    </row>
    <row r="848" ht="36" customHeight="1" spans="1:7">
      <c r="A848" s="490" t="s">
        <v>1586</v>
      </c>
      <c r="B848" s="491" t="s">
        <v>1587</v>
      </c>
      <c r="C848" s="493">
        <f>SUM(C849:C873)</f>
        <v>12857</v>
      </c>
      <c r="D848" s="493">
        <f>SUM(D849:D873)</f>
        <v>18070</v>
      </c>
      <c r="E848" s="494"/>
      <c r="F848" s="495" t="str">
        <f t="shared" si="43"/>
        <v>是</v>
      </c>
      <c r="G848" s="481" t="str">
        <f t="shared" si="44"/>
        <v>款</v>
      </c>
    </row>
    <row r="849" ht="36" customHeight="1" spans="1:7">
      <c r="A849" s="497" t="s">
        <v>1588</v>
      </c>
      <c r="B849" s="498" t="s">
        <v>162</v>
      </c>
      <c r="C849" s="499">
        <v>750</v>
      </c>
      <c r="D849" s="499">
        <v>617</v>
      </c>
      <c r="E849" s="500"/>
      <c r="F849" s="495" t="str">
        <f t="shared" si="43"/>
        <v>是</v>
      </c>
      <c r="G849" s="481" t="str">
        <f t="shared" si="44"/>
        <v>项</v>
      </c>
    </row>
    <row r="850" ht="36" customHeight="1" spans="1:7">
      <c r="A850" s="497" t="s">
        <v>1589</v>
      </c>
      <c r="B850" s="498" t="s">
        <v>164</v>
      </c>
      <c r="C850" s="499">
        <v>19</v>
      </c>
      <c r="D850" s="499">
        <v>8</v>
      </c>
      <c r="E850" s="500"/>
      <c r="F850" s="495" t="str">
        <f t="shared" si="43"/>
        <v>是</v>
      </c>
      <c r="G850" s="481" t="str">
        <f t="shared" si="44"/>
        <v>项</v>
      </c>
    </row>
    <row r="851" ht="36" customHeight="1" spans="1:7">
      <c r="A851" s="497" t="s">
        <v>1590</v>
      </c>
      <c r="B851" s="498" t="s">
        <v>166</v>
      </c>
      <c r="C851" s="499"/>
      <c r="D851" s="499"/>
      <c r="E851" s="500"/>
      <c r="F851" s="495" t="str">
        <f t="shared" si="43"/>
        <v>否</v>
      </c>
      <c r="G851" s="481" t="str">
        <f t="shared" si="44"/>
        <v>项</v>
      </c>
    </row>
    <row r="852" ht="36" customHeight="1" spans="1:7">
      <c r="A852" s="497" t="s">
        <v>1591</v>
      </c>
      <c r="B852" s="498" t="s">
        <v>180</v>
      </c>
      <c r="C852" s="499">
        <v>4238</v>
      </c>
      <c r="D852" s="499">
        <v>4471</v>
      </c>
      <c r="E852" s="500"/>
      <c r="F852" s="495" t="str">
        <f t="shared" si="43"/>
        <v>是</v>
      </c>
      <c r="G852" s="481" t="str">
        <f t="shared" si="44"/>
        <v>项</v>
      </c>
    </row>
    <row r="853" ht="36" customHeight="1" spans="1:7">
      <c r="A853" s="497" t="s">
        <v>1592</v>
      </c>
      <c r="B853" s="498" t="s">
        <v>1593</v>
      </c>
      <c r="C853" s="499"/>
      <c r="D853" s="499"/>
      <c r="E853" s="500"/>
      <c r="F853" s="495" t="str">
        <f t="shared" si="43"/>
        <v>否</v>
      </c>
      <c r="G853" s="481" t="str">
        <f t="shared" si="44"/>
        <v>项</v>
      </c>
    </row>
    <row r="854" ht="36" customHeight="1" spans="1:7">
      <c r="A854" s="497" t="s">
        <v>1594</v>
      </c>
      <c r="B854" s="498" t="s">
        <v>1595</v>
      </c>
      <c r="C854" s="499">
        <v>282</v>
      </c>
      <c r="D854" s="499">
        <v>12</v>
      </c>
      <c r="E854" s="500"/>
      <c r="F854" s="495" t="str">
        <f t="shared" si="43"/>
        <v>是</v>
      </c>
      <c r="G854" s="481" t="str">
        <f t="shared" si="44"/>
        <v>项</v>
      </c>
    </row>
    <row r="855" ht="36" customHeight="1" spans="1:7">
      <c r="A855" s="497" t="s">
        <v>1596</v>
      </c>
      <c r="B855" s="498" t="s">
        <v>1597</v>
      </c>
      <c r="C855" s="499">
        <v>365</v>
      </c>
      <c r="D855" s="499">
        <v>103</v>
      </c>
      <c r="E855" s="500"/>
      <c r="F855" s="495" t="str">
        <f t="shared" si="43"/>
        <v>是</v>
      </c>
      <c r="G855" s="481" t="str">
        <f t="shared" si="44"/>
        <v>项</v>
      </c>
    </row>
    <row r="856" ht="36" customHeight="1" spans="1:7">
      <c r="A856" s="497" t="s">
        <v>1598</v>
      </c>
      <c r="B856" s="498" t="s">
        <v>1599</v>
      </c>
      <c r="C856" s="499">
        <v>39</v>
      </c>
      <c r="D856" s="499">
        <v>12</v>
      </c>
      <c r="E856" s="500"/>
      <c r="F856" s="495" t="str">
        <f t="shared" si="43"/>
        <v>是</v>
      </c>
      <c r="G856" s="481" t="str">
        <f t="shared" si="44"/>
        <v>项</v>
      </c>
    </row>
    <row r="857" ht="36" customHeight="1" spans="1:7">
      <c r="A857" s="497" t="s">
        <v>1600</v>
      </c>
      <c r="B857" s="498" t="s">
        <v>1601</v>
      </c>
      <c r="C857" s="499">
        <v>11</v>
      </c>
      <c r="D857" s="499">
        <v>9</v>
      </c>
      <c r="E857" s="500"/>
      <c r="F857" s="495" t="str">
        <f t="shared" si="43"/>
        <v>是</v>
      </c>
      <c r="G857" s="481" t="str">
        <f t="shared" si="44"/>
        <v>项</v>
      </c>
    </row>
    <row r="858" ht="36" customHeight="1" spans="1:7">
      <c r="A858" s="497" t="s">
        <v>1602</v>
      </c>
      <c r="B858" s="498" t="s">
        <v>1603</v>
      </c>
      <c r="C858" s="499"/>
      <c r="D858" s="499"/>
      <c r="E858" s="500"/>
      <c r="F858" s="495" t="str">
        <f t="shared" si="43"/>
        <v>否</v>
      </c>
      <c r="G858" s="481" t="str">
        <f t="shared" si="44"/>
        <v>项</v>
      </c>
    </row>
    <row r="859" ht="36" customHeight="1" spans="1:7">
      <c r="A859" s="497" t="s">
        <v>1604</v>
      </c>
      <c r="B859" s="498" t="s">
        <v>1605</v>
      </c>
      <c r="C859" s="499">
        <v>105</v>
      </c>
      <c r="D859" s="499">
        <v>4</v>
      </c>
      <c r="E859" s="500"/>
      <c r="F859" s="495" t="str">
        <f t="shared" si="43"/>
        <v>是</v>
      </c>
      <c r="G859" s="481" t="str">
        <f t="shared" si="44"/>
        <v>项</v>
      </c>
    </row>
    <row r="860" ht="36" customHeight="1" spans="1:7">
      <c r="A860" s="497" t="s">
        <v>1606</v>
      </c>
      <c r="B860" s="498" t="s">
        <v>1607</v>
      </c>
      <c r="C860" s="499">
        <v>0</v>
      </c>
      <c r="D860" s="499">
        <v>0</v>
      </c>
      <c r="E860" s="500" t="str">
        <f>IF(C860&gt;0,D860/C860-1,IF(C860&lt;0,-(D860/C860-1),""))</f>
        <v/>
      </c>
      <c r="F860" s="495" t="str">
        <f t="shared" si="43"/>
        <v>否</v>
      </c>
      <c r="G860" s="481" t="str">
        <f t="shared" si="44"/>
        <v>项</v>
      </c>
    </row>
    <row r="861" ht="36" customHeight="1" spans="1:7">
      <c r="A861" s="497" t="s">
        <v>1608</v>
      </c>
      <c r="B861" s="498" t="s">
        <v>1609</v>
      </c>
      <c r="C861" s="499">
        <v>98</v>
      </c>
      <c r="D861" s="499">
        <v>9</v>
      </c>
      <c r="E861" s="500">
        <f>IF(C861&gt;0,D861/C861-1,IF(C861&lt;0,-(D861/C861-1),""))</f>
        <v>-0.908163265306122</v>
      </c>
      <c r="F861" s="495" t="str">
        <f t="shared" si="43"/>
        <v>是</v>
      </c>
      <c r="G861" s="481" t="str">
        <f t="shared" si="44"/>
        <v>项</v>
      </c>
    </row>
    <row r="862" ht="36" customHeight="1" spans="1:7">
      <c r="A862" s="497" t="s">
        <v>1610</v>
      </c>
      <c r="B862" s="498" t="s">
        <v>1611</v>
      </c>
      <c r="C862" s="499">
        <v>221</v>
      </c>
      <c r="D862" s="499">
        <v>0</v>
      </c>
      <c r="E862" s="500">
        <f>IF(C862&gt;0,D862/C862-1,IF(C862&lt;0,-(D862/C862-1),""))</f>
        <v>-1</v>
      </c>
      <c r="F862" s="495" t="str">
        <f t="shared" si="43"/>
        <v>是</v>
      </c>
      <c r="G862" s="481" t="str">
        <f t="shared" si="44"/>
        <v>项</v>
      </c>
    </row>
    <row r="863" ht="36" customHeight="1" spans="1:7">
      <c r="A863" s="497" t="s">
        <v>1612</v>
      </c>
      <c r="B863" s="498" t="s">
        <v>1613</v>
      </c>
      <c r="C863" s="499">
        <v>15</v>
      </c>
      <c r="D863" s="499">
        <v>0</v>
      </c>
      <c r="E863" s="500">
        <f>IF(C863&gt;0,D863/C863-1,IF(C863&lt;0,-(D863/C863-1),""))</f>
        <v>-1</v>
      </c>
      <c r="F863" s="495" t="str">
        <f t="shared" si="43"/>
        <v>是</v>
      </c>
      <c r="G863" s="481" t="str">
        <f t="shared" si="44"/>
        <v>项</v>
      </c>
    </row>
    <row r="864" ht="36" customHeight="1" spans="1:7">
      <c r="A864" s="497" t="s">
        <v>1614</v>
      </c>
      <c r="B864" s="498" t="s">
        <v>1615</v>
      </c>
      <c r="C864" s="499">
        <v>1816</v>
      </c>
      <c r="D864" s="499">
        <v>2362</v>
      </c>
      <c r="E864" s="500">
        <f>IF(C864&gt;0,D864/C864-1,IF(C864&lt;0,-(D864/C864-1),""))</f>
        <v>0.300660792951542</v>
      </c>
      <c r="F864" s="495" t="str">
        <f t="shared" si="43"/>
        <v>是</v>
      </c>
      <c r="G864" s="481" t="str">
        <f t="shared" si="44"/>
        <v>项</v>
      </c>
    </row>
    <row r="865" ht="36" customHeight="1" spans="1:7">
      <c r="A865" s="497" t="s">
        <v>1616</v>
      </c>
      <c r="B865" s="498" t="s">
        <v>1617</v>
      </c>
      <c r="C865" s="499"/>
      <c r="D865" s="499">
        <v>33</v>
      </c>
      <c r="E865" s="500"/>
      <c r="F865" s="495" t="str">
        <f t="shared" si="43"/>
        <v>是</v>
      </c>
      <c r="G865" s="481" t="str">
        <f t="shared" si="44"/>
        <v>项</v>
      </c>
    </row>
    <row r="866" ht="36" customHeight="1" spans="1:7">
      <c r="A866" s="497" t="s">
        <v>1618</v>
      </c>
      <c r="B866" s="498" t="s">
        <v>1619</v>
      </c>
      <c r="C866" s="499">
        <v>206</v>
      </c>
      <c r="D866" s="499">
        <v>56</v>
      </c>
      <c r="E866" s="500"/>
      <c r="F866" s="495" t="str">
        <f t="shared" si="43"/>
        <v>是</v>
      </c>
      <c r="G866" s="481" t="str">
        <f t="shared" si="44"/>
        <v>项</v>
      </c>
    </row>
    <row r="867" ht="36" customHeight="1" spans="1:7">
      <c r="A867" s="497" t="s">
        <v>1620</v>
      </c>
      <c r="B867" s="498" t="s">
        <v>1621</v>
      </c>
      <c r="C867" s="499">
        <v>2289</v>
      </c>
      <c r="D867" s="499">
        <v>2689</v>
      </c>
      <c r="E867" s="500"/>
      <c r="F867" s="495" t="str">
        <f t="shared" si="43"/>
        <v>是</v>
      </c>
      <c r="G867" s="481" t="str">
        <f t="shared" si="44"/>
        <v>项</v>
      </c>
    </row>
    <row r="868" ht="36" customHeight="1" spans="1:7">
      <c r="A868" s="497" t="s">
        <v>1622</v>
      </c>
      <c r="B868" s="498" t="s">
        <v>1623</v>
      </c>
      <c r="C868" s="499">
        <v>157</v>
      </c>
      <c r="D868" s="499">
        <v>2554</v>
      </c>
      <c r="E868" s="500"/>
      <c r="F868" s="495" t="str">
        <f t="shared" si="43"/>
        <v>是</v>
      </c>
      <c r="G868" s="481" t="str">
        <f t="shared" si="44"/>
        <v>项</v>
      </c>
    </row>
    <row r="869" ht="36" customHeight="1" spans="1:7">
      <c r="A869" s="497" t="s">
        <v>1624</v>
      </c>
      <c r="B869" s="498" t="s">
        <v>1625</v>
      </c>
      <c r="C869" s="499"/>
      <c r="D869" s="499"/>
      <c r="E869" s="500"/>
      <c r="F869" s="495" t="str">
        <f t="shared" si="43"/>
        <v>否</v>
      </c>
      <c r="G869" s="481" t="str">
        <f t="shared" si="44"/>
        <v>项</v>
      </c>
    </row>
    <row r="870" ht="36" customHeight="1" spans="1:7">
      <c r="A870" s="497" t="s">
        <v>1626</v>
      </c>
      <c r="B870" s="498" t="s">
        <v>1627</v>
      </c>
      <c r="C870" s="499">
        <v>182</v>
      </c>
      <c r="D870" s="499">
        <v>83</v>
      </c>
      <c r="E870" s="500">
        <f>IF(C870&gt;0,D870/C870-1,IF(C870&lt;0,-(D870/C870-1),""))</f>
        <v>-0.543956043956044</v>
      </c>
      <c r="F870" s="495" t="str">
        <f t="shared" si="43"/>
        <v>是</v>
      </c>
      <c r="G870" s="481" t="str">
        <f t="shared" si="44"/>
        <v>项</v>
      </c>
    </row>
    <row r="871" ht="36" customHeight="1" spans="1:7">
      <c r="A871" s="497" t="s">
        <v>1628</v>
      </c>
      <c r="B871" s="498" t="s">
        <v>1629</v>
      </c>
      <c r="C871" s="499">
        <v>101</v>
      </c>
      <c r="D871" s="499">
        <v>71</v>
      </c>
      <c r="E871" s="500">
        <f>IF(C871&gt;0,D871/C871-1,IF(C871&lt;0,-(D871/C871-1),""))</f>
        <v>-0.297029702970297</v>
      </c>
      <c r="F871" s="495" t="str">
        <f t="shared" si="43"/>
        <v>是</v>
      </c>
      <c r="G871" s="481" t="str">
        <f t="shared" si="44"/>
        <v>项</v>
      </c>
    </row>
    <row r="872" ht="36" customHeight="1" spans="1:7">
      <c r="A872" s="497" t="s">
        <v>1630</v>
      </c>
      <c r="B872" s="498" t="s">
        <v>1631</v>
      </c>
      <c r="C872" s="499">
        <v>1245</v>
      </c>
      <c r="D872" s="499">
        <v>4977</v>
      </c>
      <c r="E872" s="500"/>
      <c r="F872" s="495" t="str">
        <f t="shared" si="43"/>
        <v>是</v>
      </c>
      <c r="G872" s="481" t="str">
        <f t="shared" si="44"/>
        <v>项</v>
      </c>
    </row>
    <row r="873" ht="36" customHeight="1" spans="1:7">
      <c r="A873" s="497" t="s">
        <v>1632</v>
      </c>
      <c r="B873" s="498" t="s">
        <v>1633</v>
      </c>
      <c r="C873" s="499">
        <v>718</v>
      </c>
      <c r="D873" s="499"/>
      <c r="E873" s="500"/>
      <c r="F873" s="495" t="str">
        <f t="shared" si="43"/>
        <v>是</v>
      </c>
      <c r="G873" s="481" t="str">
        <f t="shared" si="44"/>
        <v>项</v>
      </c>
    </row>
    <row r="874" ht="36" customHeight="1" spans="1:7">
      <c r="A874" s="490" t="s">
        <v>1634</v>
      </c>
      <c r="B874" s="491" t="s">
        <v>1635</v>
      </c>
      <c r="C874" s="493">
        <f>SUM(C875:C898)</f>
        <v>7129</v>
      </c>
      <c r="D874" s="493">
        <f>SUM(D875:D898)</f>
        <v>5894</v>
      </c>
      <c r="E874" s="494"/>
      <c r="F874" s="495" t="str">
        <f t="shared" si="43"/>
        <v>是</v>
      </c>
      <c r="G874" s="481" t="str">
        <f t="shared" si="44"/>
        <v>款</v>
      </c>
    </row>
    <row r="875" ht="36" customHeight="1" spans="1:7">
      <c r="A875" s="497" t="s">
        <v>1636</v>
      </c>
      <c r="B875" s="498" t="s">
        <v>162</v>
      </c>
      <c r="C875" s="499">
        <v>1322</v>
      </c>
      <c r="D875" s="499">
        <v>1378</v>
      </c>
      <c r="E875" s="500"/>
      <c r="F875" s="495" t="str">
        <f t="shared" si="43"/>
        <v>是</v>
      </c>
      <c r="G875" s="481" t="str">
        <f t="shared" si="44"/>
        <v>项</v>
      </c>
    </row>
    <row r="876" ht="36" customHeight="1" spans="1:7">
      <c r="A876" s="497" t="s">
        <v>1637</v>
      </c>
      <c r="B876" s="498" t="s">
        <v>164</v>
      </c>
      <c r="C876" s="499">
        <v>16</v>
      </c>
      <c r="D876" s="499">
        <v>9</v>
      </c>
      <c r="E876" s="500"/>
      <c r="F876" s="495" t="str">
        <f t="shared" si="43"/>
        <v>是</v>
      </c>
      <c r="G876" s="481" t="str">
        <f t="shared" si="44"/>
        <v>项</v>
      </c>
    </row>
    <row r="877" ht="36" customHeight="1" spans="1:7">
      <c r="A877" s="497" t="s">
        <v>1638</v>
      </c>
      <c r="B877" s="498" t="s">
        <v>166</v>
      </c>
      <c r="C877" s="499"/>
      <c r="D877" s="499"/>
      <c r="E877" s="500"/>
      <c r="F877" s="495" t="str">
        <f t="shared" si="43"/>
        <v>否</v>
      </c>
      <c r="G877" s="481" t="str">
        <f t="shared" si="44"/>
        <v>项</v>
      </c>
    </row>
    <row r="878" ht="36" customHeight="1" spans="1:7">
      <c r="A878" s="497" t="s">
        <v>1639</v>
      </c>
      <c r="B878" s="498" t="s">
        <v>1640</v>
      </c>
      <c r="C878" s="499">
        <v>1496</v>
      </c>
      <c r="D878" s="499">
        <v>1712</v>
      </c>
      <c r="E878" s="500"/>
      <c r="F878" s="495" t="str">
        <f t="shared" si="43"/>
        <v>是</v>
      </c>
      <c r="G878" s="481" t="str">
        <f t="shared" si="44"/>
        <v>项</v>
      </c>
    </row>
    <row r="879" ht="36" customHeight="1" spans="1:7">
      <c r="A879" s="497" t="s">
        <v>1641</v>
      </c>
      <c r="B879" s="498" t="s">
        <v>1642</v>
      </c>
      <c r="C879" s="499">
        <v>2556</v>
      </c>
      <c r="D879" s="499">
        <v>1578</v>
      </c>
      <c r="E879" s="500"/>
      <c r="F879" s="495" t="str">
        <f t="shared" si="43"/>
        <v>是</v>
      </c>
      <c r="G879" s="481" t="str">
        <f t="shared" si="44"/>
        <v>项</v>
      </c>
    </row>
    <row r="880" ht="36" customHeight="1" spans="1:7">
      <c r="A880" s="497" t="s">
        <v>1643</v>
      </c>
      <c r="B880" s="498" t="s">
        <v>1644</v>
      </c>
      <c r="C880" s="499"/>
      <c r="D880" s="499"/>
      <c r="E880" s="500"/>
      <c r="F880" s="495" t="str">
        <f t="shared" si="43"/>
        <v>否</v>
      </c>
      <c r="G880" s="481" t="str">
        <f t="shared" si="44"/>
        <v>项</v>
      </c>
    </row>
    <row r="881" ht="36" customHeight="1" spans="1:7">
      <c r="A881" s="497" t="s">
        <v>1645</v>
      </c>
      <c r="B881" s="498" t="s">
        <v>1646</v>
      </c>
      <c r="C881" s="499">
        <v>6</v>
      </c>
      <c r="D881" s="499">
        <v>288</v>
      </c>
      <c r="E881" s="500"/>
      <c r="F881" s="495" t="str">
        <f t="shared" si="43"/>
        <v>是</v>
      </c>
      <c r="G881" s="481" t="str">
        <f t="shared" si="44"/>
        <v>项</v>
      </c>
    </row>
    <row r="882" ht="36" customHeight="1" spans="1:7">
      <c r="A882" s="497" t="s">
        <v>1647</v>
      </c>
      <c r="B882" s="498" t="s">
        <v>1648</v>
      </c>
      <c r="C882" s="499">
        <v>200</v>
      </c>
      <c r="D882" s="499">
        <v>587</v>
      </c>
      <c r="E882" s="500">
        <f>IF(C882&gt;0,D882/C882-1,IF(C882&lt;0,-(D882/C882-1),""))</f>
        <v>1.935</v>
      </c>
      <c r="F882" s="495" t="str">
        <f t="shared" si="43"/>
        <v>是</v>
      </c>
      <c r="G882" s="481" t="str">
        <f t="shared" si="44"/>
        <v>项</v>
      </c>
    </row>
    <row r="883" ht="36" customHeight="1" spans="1:7">
      <c r="A883" s="497" t="s">
        <v>1649</v>
      </c>
      <c r="B883" s="498" t="s">
        <v>1650</v>
      </c>
      <c r="C883" s="499">
        <v>1261</v>
      </c>
      <c r="D883" s="499"/>
      <c r="E883" s="500"/>
      <c r="F883" s="495" t="str">
        <f t="shared" si="43"/>
        <v>是</v>
      </c>
      <c r="G883" s="481" t="str">
        <f t="shared" si="44"/>
        <v>项</v>
      </c>
    </row>
    <row r="884" ht="36" customHeight="1" spans="1:7">
      <c r="A884" s="497" t="s">
        <v>1651</v>
      </c>
      <c r="B884" s="498" t="s">
        <v>1652</v>
      </c>
      <c r="C884" s="499"/>
      <c r="D884" s="499"/>
      <c r="E884" s="500"/>
      <c r="F884" s="495" t="str">
        <f t="shared" si="43"/>
        <v>否</v>
      </c>
      <c r="G884" s="481" t="str">
        <f t="shared" si="44"/>
        <v>项</v>
      </c>
    </row>
    <row r="885" ht="36" customHeight="1" spans="1:7">
      <c r="A885" s="497" t="s">
        <v>1653</v>
      </c>
      <c r="B885" s="498" t="s">
        <v>1654</v>
      </c>
      <c r="C885" s="499"/>
      <c r="D885" s="499"/>
      <c r="E885" s="500"/>
      <c r="F885" s="495" t="str">
        <f t="shared" si="43"/>
        <v>否</v>
      </c>
      <c r="G885" s="481" t="str">
        <f t="shared" si="44"/>
        <v>项</v>
      </c>
    </row>
    <row r="886" ht="36" customHeight="1" spans="1:7">
      <c r="A886" s="497" t="s">
        <v>1655</v>
      </c>
      <c r="B886" s="498" t="s">
        <v>1656</v>
      </c>
      <c r="C886" s="499">
        <v>7</v>
      </c>
      <c r="D886" s="499"/>
      <c r="E886" s="500"/>
      <c r="F886" s="495" t="str">
        <f t="shared" si="43"/>
        <v>是</v>
      </c>
      <c r="G886" s="481" t="str">
        <f t="shared" si="44"/>
        <v>项</v>
      </c>
    </row>
    <row r="887" ht="36" customHeight="1" spans="1:7">
      <c r="A887" s="497" t="s">
        <v>1657</v>
      </c>
      <c r="B887" s="498" t="s">
        <v>1658</v>
      </c>
      <c r="C887" s="499"/>
      <c r="D887" s="499"/>
      <c r="E887" s="500"/>
      <c r="F887" s="495" t="str">
        <f t="shared" si="43"/>
        <v>否</v>
      </c>
      <c r="G887" s="481" t="str">
        <f t="shared" si="44"/>
        <v>项</v>
      </c>
    </row>
    <row r="888" ht="36" customHeight="1" spans="1:7">
      <c r="A888" s="497" t="s">
        <v>1659</v>
      </c>
      <c r="B888" s="498" t="s">
        <v>1660</v>
      </c>
      <c r="C888" s="499"/>
      <c r="D888" s="499"/>
      <c r="E888" s="500"/>
      <c r="F888" s="495" t="str">
        <f t="shared" si="43"/>
        <v>否</v>
      </c>
      <c r="G888" s="481" t="str">
        <f t="shared" si="44"/>
        <v>项</v>
      </c>
    </row>
    <row r="889" ht="36" customHeight="1" spans="1:7">
      <c r="A889" s="497" t="s">
        <v>1661</v>
      </c>
      <c r="B889" s="498" t="s">
        <v>1662</v>
      </c>
      <c r="C889" s="499"/>
      <c r="D889" s="499"/>
      <c r="E889" s="500"/>
      <c r="F889" s="495" t="str">
        <f t="shared" si="43"/>
        <v>否</v>
      </c>
      <c r="G889" s="481" t="str">
        <f t="shared" si="44"/>
        <v>项</v>
      </c>
    </row>
    <row r="890" ht="36" customHeight="1" spans="1:7">
      <c r="A890" s="497" t="s">
        <v>1663</v>
      </c>
      <c r="B890" s="498" t="s">
        <v>1664</v>
      </c>
      <c r="C890" s="499"/>
      <c r="D890" s="499"/>
      <c r="E890" s="500"/>
      <c r="F890" s="495" t="str">
        <f t="shared" si="43"/>
        <v>否</v>
      </c>
      <c r="G890" s="481" t="str">
        <f t="shared" si="44"/>
        <v>项</v>
      </c>
    </row>
    <row r="891" ht="36" customHeight="1" spans="1:7">
      <c r="A891" s="497" t="s">
        <v>1665</v>
      </c>
      <c r="B891" s="498" t="s">
        <v>1666</v>
      </c>
      <c r="C891" s="499">
        <v>0</v>
      </c>
      <c r="D891" s="499">
        <v>0</v>
      </c>
      <c r="E891" s="500" t="str">
        <f>IF(C891&gt;0,D891/C891-1,IF(C891&lt;0,-(D891/C891-1),""))</f>
        <v/>
      </c>
      <c r="F891" s="495" t="str">
        <f t="shared" si="43"/>
        <v>否</v>
      </c>
      <c r="G891" s="481" t="str">
        <f t="shared" si="44"/>
        <v>项</v>
      </c>
    </row>
    <row r="892" ht="36" customHeight="1" spans="1:7">
      <c r="A892" s="497" t="s">
        <v>1667</v>
      </c>
      <c r="B892" s="498" t="s">
        <v>1668</v>
      </c>
      <c r="C892" s="499">
        <v>75</v>
      </c>
      <c r="D892" s="499">
        <v>48</v>
      </c>
      <c r="E892" s="500">
        <f>IF(C892&gt;0,D892/C892-1,IF(C892&lt;0,-(D892/C892-1),""))</f>
        <v>-0.36</v>
      </c>
      <c r="F892" s="495" t="str">
        <f t="shared" si="43"/>
        <v>是</v>
      </c>
      <c r="G892" s="481" t="str">
        <f t="shared" si="44"/>
        <v>项</v>
      </c>
    </row>
    <row r="893" ht="36" customHeight="1" spans="1:7">
      <c r="A893" s="497" t="s">
        <v>1669</v>
      </c>
      <c r="B893" s="498" t="s">
        <v>1670</v>
      </c>
      <c r="C893" s="499">
        <v>0</v>
      </c>
      <c r="D893" s="499">
        <v>0</v>
      </c>
      <c r="E893" s="500" t="str">
        <f>IF(C893&gt;0,D893/C893-1,IF(C893&lt;0,-(D893/C893-1),""))</f>
        <v/>
      </c>
      <c r="F893" s="495" t="str">
        <f t="shared" si="43"/>
        <v>否</v>
      </c>
      <c r="G893" s="481" t="str">
        <f t="shared" si="44"/>
        <v>项</v>
      </c>
    </row>
    <row r="894" ht="36" customHeight="1" spans="1:7">
      <c r="A894" s="497" t="s">
        <v>1671</v>
      </c>
      <c r="B894" s="498" t="s">
        <v>1672</v>
      </c>
      <c r="C894" s="499">
        <v>168</v>
      </c>
      <c r="D894" s="499">
        <v>294</v>
      </c>
      <c r="E894" s="500"/>
      <c r="F894" s="495" t="str">
        <f t="shared" si="43"/>
        <v>是</v>
      </c>
      <c r="G894" s="481" t="str">
        <f t="shared" si="44"/>
        <v>项</v>
      </c>
    </row>
    <row r="895" ht="36" customHeight="1" spans="1:7">
      <c r="A895" s="497" t="s">
        <v>1673</v>
      </c>
      <c r="B895" s="498" t="s">
        <v>1674</v>
      </c>
      <c r="C895" s="499">
        <v>0</v>
      </c>
      <c r="D895" s="499">
        <v>0</v>
      </c>
      <c r="E895" s="500" t="str">
        <f>IF(C895&gt;0,D895/C895-1,IF(C895&lt;0,-(D895/C895-1),""))</f>
        <v/>
      </c>
      <c r="F895" s="495" t="str">
        <f t="shared" si="43"/>
        <v>否</v>
      </c>
      <c r="G895" s="481" t="str">
        <f t="shared" si="44"/>
        <v>项</v>
      </c>
    </row>
    <row r="896" ht="36" customHeight="1" spans="1:7">
      <c r="A896" s="497" t="s">
        <v>1675</v>
      </c>
      <c r="B896" s="498" t="s">
        <v>1676</v>
      </c>
      <c r="C896" s="499"/>
      <c r="D896" s="499"/>
      <c r="E896" s="500"/>
      <c r="F896" s="495" t="str">
        <f t="shared" si="43"/>
        <v>否</v>
      </c>
      <c r="G896" s="481" t="str">
        <f t="shared" si="44"/>
        <v>项</v>
      </c>
    </row>
    <row r="897" ht="36" customHeight="1" spans="1:7">
      <c r="A897" s="497" t="s">
        <v>1677</v>
      </c>
      <c r="B897" s="498" t="s">
        <v>1605</v>
      </c>
      <c r="C897" s="499">
        <v>2</v>
      </c>
      <c r="D897" s="499"/>
      <c r="E897" s="500"/>
      <c r="F897" s="495" t="str">
        <f t="shared" si="43"/>
        <v>是</v>
      </c>
      <c r="G897" s="481" t="str">
        <f t="shared" si="44"/>
        <v>项</v>
      </c>
    </row>
    <row r="898" ht="36" customHeight="1" spans="1:7">
      <c r="A898" s="497" t="s">
        <v>1678</v>
      </c>
      <c r="B898" s="498" t="s">
        <v>1679</v>
      </c>
      <c r="C898" s="499">
        <v>20</v>
      </c>
      <c r="D898" s="499"/>
      <c r="E898" s="500"/>
      <c r="F898" s="495" t="str">
        <f t="shared" si="43"/>
        <v>是</v>
      </c>
      <c r="G898" s="481" t="str">
        <f t="shared" si="44"/>
        <v>项</v>
      </c>
    </row>
    <row r="899" ht="36" customHeight="1" spans="1:7">
      <c r="A899" s="490" t="s">
        <v>1680</v>
      </c>
      <c r="B899" s="491" t="s">
        <v>1681</v>
      </c>
      <c r="C899" s="493">
        <f>SUM(C900:C926)</f>
        <v>10668</v>
      </c>
      <c r="D899" s="493">
        <f>SUM(D900:D926)</f>
        <v>19967</v>
      </c>
      <c r="E899" s="494"/>
      <c r="F899" s="495" t="str">
        <f t="shared" si="43"/>
        <v>是</v>
      </c>
      <c r="G899" s="481" t="str">
        <f t="shared" si="44"/>
        <v>款</v>
      </c>
    </row>
    <row r="900" ht="36" customHeight="1" spans="1:7">
      <c r="A900" s="497" t="s">
        <v>1682</v>
      </c>
      <c r="B900" s="498" t="s">
        <v>162</v>
      </c>
      <c r="C900" s="499">
        <v>700</v>
      </c>
      <c r="D900" s="499">
        <v>771</v>
      </c>
      <c r="E900" s="500"/>
      <c r="F900" s="495" t="str">
        <f t="shared" ref="F900:F963" si="45">IF(LEN(A900)=3,"是",IF(B900&lt;&gt;"",IF(SUM(C900:D900)&lt;&gt;0,"是","否"),"是"))</f>
        <v>是</v>
      </c>
      <c r="G900" s="481" t="str">
        <f t="shared" ref="G900:G963" si="46">IF(LEN(A900)=3,"类",IF(LEN(A900)=5,"款","项"))</f>
        <v>项</v>
      </c>
    </row>
    <row r="901" ht="36" customHeight="1" spans="1:7">
      <c r="A901" s="497" t="s">
        <v>1683</v>
      </c>
      <c r="B901" s="498" t="s">
        <v>164</v>
      </c>
      <c r="C901" s="499">
        <v>725</v>
      </c>
      <c r="D901" s="499">
        <v>91</v>
      </c>
      <c r="E901" s="500">
        <f>IF(C901&gt;0,D901/C901-1,IF(C901&lt;0,-(D901/C901-1),""))</f>
        <v>-0.87448275862069</v>
      </c>
      <c r="F901" s="495" t="str">
        <f t="shared" si="45"/>
        <v>是</v>
      </c>
      <c r="G901" s="481" t="str">
        <f t="shared" si="46"/>
        <v>项</v>
      </c>
    </row>
    <row r="902" ht="36" customHeight="1" spans="1:7">
      <c r="A902" s="497" t="s">
        <v>1684</v>
      </c>
      <c r="B902" s="498" t="s">
        <v>166</v>
      </c>
      <c r="C902" s="499"/>
      <c r="D902" s="499"/>
      <c r="E902" s="500"/>
      <c r="F902" s="495" t="str">
        <f t="shared" si="45"/>
        <v>否</v>
      </c>
      <c r="G902" s="481" t="str">
        <f t="shared" si="46"/>
        <v>项</v>
      </c>
    </row>
    <row r="903" ht="36" customHeight="1" spans="1:7">
      <c r="A903" s="497" t="s">
        <v>1685</v>
      </c>
      <c r="B903" s="498" t="s">
        <v>1686</v>
      </c>
      <c r="C903" s="499"/>
      <c r="D903" s="499"/>
      <c r="E903" s="500"/>
      <c r="F903" s="495" t="str">
        <f t="shared" si="45"/>
        <v>否</v>
      </c>
      <c r="G903" s="481" t="str">
        <f t="shared" si="46"/>
        <v>项</v>
      </c>
    </row>
    <row r="904" ht="36" customHeight="1" spans="1:7">
      <c r="A904" s="497" t="s">
        <v>1687</v>
      </c>
      <c r="B904" s="498" t="s">
        <v>1688</v>
      </c>
      <c r="C904" s="499">
        <v>4944</v>
      </c>
      <c r="D904" s="499">
        <v>5056</v>
      </c>
      <c r="E904" s="500"/>
      <c r="F904" s="495" t="str">
        <f t="shared" si="45"/>
        <v>是</v>
      </c>
      <c r="G904" s="481" t="str">
        <f t="shared" si="46"/>
        <v>项</v>
      </c>
    </row>
    <row r="905" ht="36" customHeight="1" spans="1:7">
      <c r="A905" s="497" t="s">
        <v>1689</v>
      </c>
      <c r="B905" s="498" t="s">
        <v>1690</v>
      </c>
      <c r="C905" s="499">
        <v>965</v>
      </c>
      <c r="D905" s="499">
        <v>9149</v>
      </c>
      <c r="E905" s="500">
        <f>IF(C905&gt;0,D905/C905-1,IF(C905&lt;0,-(D905/C905-1),""))</f>
        <v>8.48082901554404</v>
      </c>
      <c r="F905" s="495" t="str">
        <f t="shared" si="45"/>
        <v>是</v>
      </c>
      <c r="G905" s="481" t="str">
        <f t="shared" si="46"/>
        <v>项</v>
      </c>
    </row>
    <row r="906" ht="36" customHeight="1" spans="1:7">
      <c r="A906" s="497" t="s">
        <v>1691</v>
      </c>
      <c r="B906" s="498" t="s">
        <v>1692</v>
      </c>
      <c r="C906" s="499">
        <v>0</v>
      </c>
      <c r="D906" s="499">
        <v>0</v>
      </c>
      <c r="E906" s="500" t="str">
        <f>IF(C906&gt;0,D906/C906-1,IF(C906&lt;0,-(D906/C906-1),""))</f>
        <v/>
      </c>
      <c r="F906" s="495" t="str">
        <f t="shared" si="45"/>
        <v>否</v>
      </c>
      <c r="G906" s="481" t="str">
        <f t="shared" si="46"/>
        <v>项</v>
      </c>
    </row>
    <row r="907" ht="36" customHeight="1" spans="1:7">
      <c r="A907" s="497" t="s">
        <v>1693</v>
      </c>
      <c r="B907" s="498" t="s">
        <v>1694</v>
      </c>
      <c r="C907" s="499">
        <v>60</v>
      </c>
      <c r="D907" s="499"/>
      <c r="E907" s="500"/>
      <c r="F907" s="495" t="str">
        <f t="shared" si="45"/>
        <v>是</v>
      </c>
      <c r="G907" s="481" t="str">
        <f t="shared" si="46"/>
        <v>项</v>
      </c>
    </row>
    <row r="908" ht="36" customHeight="1" spans="1:7">
      <c r="A908" s="497" t="s">
        <v>1695</v>
      </c>
      <c r="B908" s="498" t="s">
        <v>1696</v>
      </c>
      <c r="C908" s="499">
        <v>0</v>
      </c>
      <c r="D908" s="499">
        <v>0</v>
      </c>
      <c r="E908" s="500" t="str">
        <f>IF(C908&gt;0,D908/C908-1,IF(C908&lt;0,-(D908/C908-1),""))</f>
        <v/>
      </c>
      <c r="F908" s="495" t="str">
        <f t="shared" si="45"/>
        <v>否</v>
      </c>
      <c r="G908" s="481" t="str">
        <f t="shared" si="46"/>
        <v>项</v>
      </c>
    </row>
    <row r="909" ht="36" customHeight="1" spans="1:7">
      <c r="A909" s="497" t="s">
        <v>1697</v>
      </c>
      <c r="B909" s="498" t="s">
        <v>1698</v>
      </c>
      <c r="C909" s="499">
        <v>966</v>
      </c>
      <c r="D909" s="499">
        <v>4251</v>
      </c>
      <c r="E909" s="500"/>
      <c r="F909" s="495" t="str">
        <f t="shared" si="45"/>
        <v>是</v>
      </c>
      <c r="G909" s="481" t="str">
        <f t="shared" si="46"/>
        <v>项</v>
      </c>
    </row>
    <row r="910" ht="36" customHeight="1" spans="1:7">
      <c r="A910" s="497" t="s">
        <v>1699</v>
      </c>
      <c r="B910" s="498" t="s">
        <v>1700</v>
      </c>
      <c r="C910" s="499"/>
      <c r="D910" s="499">
        <v>142</v>
      </c>
      <c r="E910" s="500"/>
      <c r="F910" s="495" t="str">
        <f t="shared" si="45"/>
        <v>是</v>
      </c>
      <c r="G910" s="481" t="str">
        <f t="shared" si="46"/>
        <v>项</v>
      </c>
    </row>
    <row r="911" ht="36" customHeight="1" spans="1:7">
      <c r="A911" s="497" t="s">
        <v>1701</v>
      </c>
      <c r="B911" s="498" t="s">
        <v>1702</v>
      </c>
      <c r="C911" s="499"/>
      <c r="D911" s="499"/>
      <c r="E911" s="500"/>
      <c r="F911" s="495" t="str">
        <f t="shared" si="45"/>
        <v>否</v>
      </c>
      <c r="G911" s="481" t="str">
        <f t="shared" si="46"/>
        <v>项</v>
      </c>
    </row>
    <row r="912" ht="36" customHeight="1" spans="1:7">
      <c r="A912" s="497" t="s">
        <v>1703</v>
      </c>
      <c r="B912" s="498" t="s">
        <v>1704</v>
      </c>
      <c r="C912" s="499"/>
      <c r="D912" s="499"/>
      <c r="E912" s="500"/>
      <c r="F912" s="495" t="str">
        <f t="shared" si="45"/>
        <v>否</v>
      </c>
      <c r="G912" s="481" t="str">
        <f t="shared" si="46"/>
        <v>项</v>
      </c>
    </row>
    <row r="913" ht="36" customHeight="1" spans="1:7">
      <c r="A913" s="497" t="s">
        <v>1705</v>
      </c>
      <c r="B913" s="498" t="s">
        <v>1706</v>
      </c>
      <c r="C913" s="499">
        <v>75</v>
      </c>
      <c r="D913" s="499">
        <v>107</v>
      </c>
      <c r="E913" s="500"/>
      <c r="F913" s="495" t="str">
        <f t="shared" si="45"/>
        <v>是</v>
      </c>
      <c r="G913" s="481" t="str">
        <f t="shared" si="46"/>
        <v>项</v>
      </c>
    </row>
    <row r="914" ht="36" customHeight="1" spans="1:7">
      <c r="A914" s="497" t="s">
        <v>1707</v>
      </c>
      <c r="B914" s="498" t="s">
        <v>1708</v>
      </c>
      <c r="C914" s="499">
        <v>242</v>
      </c>
      <c r="D914" s="499">
        <v>102</v>
      </c>
      <c r="E914" s="500"/>
      <c r="F914" s="495" t="str">
        <f t="shared" si="45"/>
        <v>是</v>
      </c>
      <c r="G914" s="481" t="str">
        <f t="shared" si="46"/>
        <v>项</v>
      </c>
    </row>
    <row r="915" ht="36" customHeight="1" spans="1:7">
      <c r="A915" s="497" t="s">
        <v>1709</v>
      </c>
      <c r="B915" s="498" t="s">
        <v>1710</v>
      </c>
      <c r="C915" s="499"/>
      <c r="D915" s="499"/>
      <c r="E915" s="500"/>
      <c r="F915" s="495" t="str">
        <f t="shared" si="45"/>
        <v>否</v>
      </c>
      <c r="G915" s="481" t="str">
        <f t="shared" si="46"/>
        <v>项</v>
      </c>
    </row>
    <row r="916" ht="36" customHeight="1" spans="1:7">
      <c r="A916" s="497" t="s">
        <v>1711</v>
      </c>
      <c r="B916" s="498" t="s">
        <v>1712</v>
      </c>
      <c r="C916" s="499">
        <v>0</v>
      </c>
      <c r="D916" s="499">
        <v>0</v>
      </c>
      <c r="E916" s="500" t="str">
        <f t="shared" ref="E916:E921" si="47">IF(C916&gt;0,D916/C916-1,IF(C916&lt;0,-(D916/C916-1),""))</f>
        <v/>
      </c>
      <c r="F916" s="495" t="str">
        <f t="shared" si="45"/>
        <v>否</v>
      </c>
      <c r="G916" s="481" t="str">
        <f t="shared" si="46"/>
        <v>项</v>
      </c>
    </row>
    <row r="917" ht="36" customHeight="1" spans="1:7">
      <c r="A917" s="497" t="s">
        <v>1713</v>
      </c>
      <c r="B917" s="498" t="s">
        <v>1714</v>
      </c>
      <c r="C917" s="499">
        <v>0</v>
      </c>
      <c r="D917" s="499">
        <v>0</v>
      </c>
      <c r="E917" s="500" t="str">
        <f t="shared" si="47"/>
        <v/>
      </c>
      <c r="F917" s="495" t="str">
        <f t="shared" si="45"/>
        <v>否</v>
      </c>
      <c r="G917" s="481" t="str">
        <f t="shared" si="46"/>
        <v>项</v>
      </c>
    </row>
    <row r="918" ht="36" customHeight="1" spans="1:7">
      <c r="A918" s="497" t="s">
        <v>1715</v>
      </c>
      <c r="B918" s="498" t="s">
        <v>1716</v>
      </c>
      <c r="C918" s="499">
        <v>0</v>
      </c>
      <c r="D918" s="499">
        <v>0</v>
      </c>
      <c r="E918" s="500" t="str">
        <f t="shared" si="47"/>
        <v/>
      </c>
      <c r="F918" s="495" t="str">
        <f t="shared" si="45"/>
        <v>否</v>
      </c>
      <c r="G918" s="481" t="str">
        <f t="shared" si="46"/>
        <v>项</v>
      </c>
    </row>
    <row r="919" ht="36" customHeight="1" spans="1:7">
      <c r="A919" s="497" t="s">
        <v>1717</v>
      </c>
      <c r="B919" s="498" t="s">
        <v>1718</v>
      </c>
      <c r="C919" s="499">
        <v>1819</v>
      </c>
      <c r="D919" s="499">
        <v>0</v>
      </c>
      <c r="E919" s="500">
        <f t="shared" si="47"/>
        <v>-1</v>
      </c>
      <c r="F919" s="495" t="str">
        <f t="shared" si="45"/>
        <v>是</v>
      </c>
      <c r="G919" s="481" t="str">
        <f t="shared" si="46"/>
        <v>项</v>
      </c>
    </row>
    <row r="920" ht="36" customHeight="1" spans="1:7">
      <c r="A920" s="497" t="s">
        <v>1719</v>
      </c>
      <c r="B920" s="498" t="s">
        <v>1720</v>
      </c>
      <c r="C920" s="499">
        <v>0</v>
      </c>
      <c r="D920" s="499">
        <v>0</v>
      </c>
      <c r="E920" s="500" t="str">
        <f t="shared" si="47"/>
        <v/>
      </c>
      <c r="F920" s="495" t="str">
        <f t="shared" si="45"/>
        <v>否</v>
      </c>
      <c r="G920" s="481" t="str">
        <f t="shared" si="46"/>
        <v>项</v>
      </c>
    </row>
    <row r="921" ht="36" customHeight="1" spans="1:7">
      <c r="A921" s="497" t="s">
        <v>1721</v>
      </c>
      <c r="B921" s="498" t="s">
        <v>1664</v>
      </c>
      <c r="C921" s="499">
        <v>0</v>
      </c>
      <c r="D921" s="499">
        <v>0</v>
      </c>
      <c r="E921" s="500" t="str">
        <f t="shared" si="47"/>
        <v/>
      </c>
      <c r="F921" s="495" t="str">
        <f t="shared" si="45"/>
        <v>否</v>
      </c>
      <c r="G921" s="481" t="str">
        <f t="shared" si="46"/>
        <v>项</v>
      </c>
    </row>
    <row r="922" ht="36" customHeight="1" spans="1:7">
      <c r="A922" s="497" t="s">
        <v>1722</v>
      </c>
      <c r="B922" s="498" t="s">
        <v>1723</v>
      </c>
      <c r="C922" s="499"/>
      <c r="D922" s="499"/>
      <c r="E922" s="500"/>
      <c r="F922" s="495" t="str">
        <f t="shared" si="45"/>
        <v>否</v>
      </c>
      <c r="G922" s="481" t="str">
        <f t="shared" si="46"/>
        <v>项</v>
      </c>
    </row>
    <row r="923" ht="36" customHeight="1" spans="1:7">
      <c r="A923" s="497" t="s">
        <v>1724</v>
      </c>
      <c r="B923" s="498" t="s">
        <v>1725</v>
      </c>
      <c r="C923" s="499">
        <v>172</v>
      </c>
      <c r="D923" s="499">
        <v>298</v>
      </c>
      <c r="E923" s="500">
        <f>IF(C923&gt;0,D923/C923-1,IF(C923&lt;0,-(D923/C923-1),""))</f>
        <v>0.732558139534884</v>
      </c>
      <c r="F923" s="495" t="str">
        <f t="shared" si="45"/>
        <v>是</v>
      </c>
      <c r="G923" s="481" t="str">
        <f t="shared" si="46"/>
        <v>项</v>
      </c>
    </row>
    <row r="924" ht="36" customHeight="1" spans="1:7">
      <c r="A924" s="497" t="s">
        <v>1726</v>
      </c>
      <c r="B924" s="498" t="s">
        <v>1727</v>
      </c>
      <c r="C924" s="499">
        <v>0</v>
      </c>
      <c r="D924" s="499">
        <v>0</v>
      </c>
      <c r="E924" s="500" t="str">
        <f>IF(C924&gt;0,D924/C924-1,IF(C924&lt;0,-(D924/C924-1),""))</f>
        <v/>
      </c>
      <c r="F924" s="495" t="str">
        <f t="shared" si="45"/>
        <v>否</v>
      </c>
      <c r="G924" s="481" t="str">
        <f t="shared" si="46"/>
        <v>项</v>
      </c>
    </row>
    <row r="925" ht="36" customHeight="1" spans="1:7">
      <c r="A925" s="497" t="s">
        <v>1728</v>
      </c>
      <c r="B925" s="498" t="s">
        <v>1729</v>
      </c>
      <c r="C925" s="499">
        <v>0</v>
      </c>
      <c r="D925" s="499">
        <v>0</v>
      </c>
      <c r="E925" s="500" t="str">
        <f>IF(C925&gt;0,D925/C925-1,IF(C925&lt;0,-(D925/C925-1),""))</f>
        <v/>
      </c>
      <c r="F925" s="495" t="str">
        <f t="shared" si="45"/>
        <v>否</v>
      </c>
      <c r="G925" s="481" t="str">
        <f t="shared" si="46"/>
        <v>项</v>
      </c>
    </row>
    <row r="926" ht="36" customHeight="1" spans="1:7">
      <c r="A926" s="497" t="s">
        <v>1730</v>
      </c>
      <c r="B926" s="498" t="s">
        <v>1731</v>
      </c>
      <c r="C926" s="499"/>
      <c r="D926" s="499"/>
      <c r="E926" s="500"/>
      <c r="F926" s="495" t="str">
        <f t="shared" si="45"/>
        <v>否</v>
      </c>
      <c r="G926" s="481" t="str">
        <f t="shared" si="46"/>
        <v>项</v>
      </c>
    </row>
    <row r="927" ht="36" customHeight="1" spans="1:7">
      <c r="A927" s="490" t="s">
        <v>1732</v>
      </c>
      <c r="B927" s="491" t="s">
        <v>1733</v>
      </c>
      <c r="C927" s="493">
        <f>SUM(C928:C937)</f>
        <v>9332</v>
      </c>
      <c r="D927" s="493">
        <f>SUM(D928:D937)</f>
        <v>8760</v>
      </c>
      <c r="E927" s="494"/>
      <c r="F927" s="495" t="str">
        <f t="shared" si="45"/>
        <v>是</v>
      </c>
      <c r="G927" s="481" t="str">
        <f t="shared" si="46"/>
        <v>款</v>
      </c>
    </row>
    <row r="928" ht="36" customHeight="1" spans="1:7">
      <c r="A928" s="497" t="s">
        <v>1734</v>
      </c>
      <c r="B928" s="498" t="s">
        <v>162</v>
      </c>
      <c r="C928" s="501">
        <v>337</v>
      </c>
      <c r="D928" s="499">
        <v>687</v>
      </c>
      <c r="E928" s="500"/>
      <c r="F928" s="495" t="str">
        <f t="shared" si="45"/>
        <v>是</v>
      </c>
      <c r="G928" s="481" t="str">
        <f t="shared" si="46"/>
        <v>项</v>
      </c>
    </row>
    <row r="929" ht="36" customHeight="1" spans="1:7">
      <c r="A929" s="497" t="s">
        <v>1735</v>
      </c>
      <c r="B929" s="498" t="s">
        <v>164</v>
      </c>
      <c r="C929" s="501">
        <v>175</v>
      </c>
      <c r="D929" s="499">
        <v>131</v>
      </c>
      <c r="E929" s="500">
        <f>IF(C929&gt;0,D929/C929-1,IF(C929&lt;0,-(D929/C929-1),""))</f>
        <v>-0.251428571428571</v>
      </c>
      <c r="F929" s="495" t="str">
        <f t="shared" si="45"/>
        <v>是</v>
      </c>
      <c r="G929" s="481" t="str">
        <f t="shared" si="46"/>
        <v>项</v>
      </c>
    </row>
    <row r="930" ht="36" customHeight="1" spans="1:7">
      <c r="A930" s="497" t="s">
        <v>1736</v>
      </c>
      <c r="B930" s="498" t="s">
        <v>166</v>
      </c>
      <c r="C930" s="501">
        <v>0</v>
      </c>
      <c r="D930" s="499">
        <v>0</v>
      </c>
      <c r="E930" s="500" t="str">
        <f>IF(C930&gt;0,D930/C930-1,IF(C930&lt;0,-(D930/C930-1),""))</f>
        <v/>
      </c>
      <c r="F930" s="495" t="str">
        <f t="shared" si="45"/>
        <v>否</v>
      </c>
      <c r="G930" s="481" t="str">
        <f t="shared" si="46"/>
        <v>项</v>
      </c>
    </row>
    <row r="931" ht="36" customHeight="1" spans="1:7">
      <c r="A931" s="497" t="s">
        <v>1737</v>
      </c>
      <c r="B931" s="498" t="s">
        <v>1738</v>
      </c>
      <c r="C931" s="501">
        <v>5012</v>
      </c>
      <c r="D931" s="499">
        <v>3975</v>
      </c>
      <c r="E931" s="500"/>
      <c r="F931" s="495" t="str">
        <f t="shared" si="45"/>
        <v>是</v>
      </c>
      <c r="G931" s="481" t="str">
        <f t="shared" si="46"/>
        <v>项</v>
      </c>
    </row>
    <row r="932" ht="36" customHeight="1" spans="1:7">
      <c r="A932" s="497" t="s">
        <v>1739</v>
      </c>
      <c r="B932" s="498" t="s">
        <v>1740</v>
      </c>
      <c r="C932" s="501">
        <v>2231</v>
      </c>
      <c r="D932" s="499">
        <v>1845</v>
      </c>
      <c r="E932" s="500">
        <f>IF(C932&gt;0,D932/C932-1,IF(C932&lt;0,-(D932/C932-1),""))</f>
        <v>-0.17301658449126</v>
      </c>
      <c r="F932" s="495" t="str">
        <f t="shared" si="45"/>
        <v>是</v>
      </c>
      <c r="G932" s="481" t="str">
        <f t="shared" si="46"/>
        <v>项</v>
      </c>
    </row>
    <row r="933" ht="36" customHeight="1" spans="1:7">
      <c r="A933" s="497" t="s">
        <v>1741</v>
      </c>
      <c r="B933" s="498" t="s">
        <v>1742</v>
      </c>
      <c r="C933" s="501">
        <v>15</v>
      </c>
      <c r="D933" s="499">
        <v>1289</v>
      </c>
      <c r="E933" s="500">
        <f>IF(C933&gt;0,D933/C933-1,IF(C933&lt;0,-(D933/C933-1),""))</f>
        <v>84.9333333333333</v>
      </c>
      <c r="F933" s="495" t="str">
        <f t="shared" si="45"/>
        <v>是</v>
      </c>
      <c r="G933" s="481" t="str">
        <f t="shared" si="46"/>
        <v>项</v>
      </c>
    </row>
    <row r="934" ht="36" customHeight="1" spans="1:7">
      <c r="A934" s="497" t="s">
        <v>1743</v>
      </c>
      <c r="B934" s="498" t="s">
        <v>1744</v>
      </c>
      <c r="C934" s="501">
        <v>775</v>
      </c>
      <c r="D934" s="499">
        <v>833</v>
      </c>
      <c r="E934" s="500"/>
      <c r="F934" s="495" t="str">
        <f t="shared" si="45"/>
        <v>是</v>
      </c>
      <c r="G934" s="481" t="str">
        <f t="shared" si="46"/>
        <v>项</v>
      </c>
    </row>
    <row r="935" ht="36" customHeight="1" spans="1:7">
      <c r="A935" s="497" t="s">
        <v>1745</v>
      </c>
      <c r="B935" s="498" t="s">
        <v>1746</v>
      </c>
      <c r="C935" s="501">
        <v>0</v>
      </c>
      <c r="D935" s="499">
        <v>0</v>
      </c>
      <c r="E935" s="500" t="str">
        <f>IF(C935&gt;0,D935/C935-1,IF(C935&lt;0,-(D935/C935-1),""))</f>
        <v/>
      </c>
      <c r="F935" s="495" t="str">
        <f t="shared" si="45"/>
        <v>否</v>
      </c>
      <c r="G935" s="481" t="str">
        <f t="shared" si="46"/>
        <v>项</v>
      </c>
    </row>
    <row r="936" ht="36" customHeight="1" spans="1:7">
      <c r="A936" s="497" t="s">
        <v>1747</v>
      </c>
      <c r="B936" s="498" t="s">
        <v>1748</v>
      </c>
      <c r="C936" s="501">
        <v>0</v>
      </c>
      <c r="D936" s="499"/>
      <c r="E936" s="500"/>
      <c r="F936" s="495" t="str">
        <f t="shared" si="45"/>
        <v>否</v>
      </c>
      <c r="G936" s="481" t="str">
        <f t="shared" si="46"/>
        <v>项</v>
      </c>
    </row>
    <row r="937" ht="36" customHeight="1" spans="1:7">
      <c r="A937" s="497" t="s">
        <v>1749</v>
      </c>
      <c r="B937" s="498" t="s">
        <v>1750</v>
      </c>
      <c r="C937" s="501">
        <v>787</v>
      </c>
      <c r="D937" s="499"/>
      <c r="E937" s="500"/>
      <c r="F937" s="495" t="str">
        <f t="shared" si="45"/>
        <v>是</v>
      </c>
      <c r="G937" s="481" t="str">
        <f t="shared" si="46"/>
        <v>项</v>
      </c>
    </row>
    <row r="938" ht="36" customHeight="1" spans="1:7">
      <c r="A938" s="490" t="s">
        <v>1751</v>
      </c>
      <c r="B938" s="491" t="s">
        <v>1752</v>
      </c>
      <c r="C938" s="493">
        <f>SUM(C939:C944)</f>
        <v>5326</v>
      </c>
      <c r="D938" s="493">
        <f>SUM(D939:D944)</f>
        <v>5083</v>
      </c>
      <c r="E938" s="494"/>
      <c r="F938" s="495" t="str">
        <f t="shared" si="45"/>
        <v>是</v>
      </c>
      <c r="G938" s="481" t="str">
        <f t="shared" si="46"/>
        <v>款</v>
      </c>
    </row>
    <row r="939" ht="36" customHeight="1" spans="1:7">
      <c r="A939" s="497" t="s">
        <v>1753</v>
      </c>
      <c r="B939" s="498" t="s">
        <v>1754</v>
      </c>
      <c r="C939" s="501">
        <v>818</v>
      </c>
      <c r="D939" s="499">
        <v>48</v>
      </c>
      <c r="E939" s="500">
        <f>IF(C939&gt;0,D939/C939-1,IF(C939&lt;0,-(D939/C939-1),""))</f>
        <v>-0.941320293398533</v>
      </c>
      <c r="F939" s="495" t="str">
        <f t="shared" si="45"/>
        <v>是</v>
      </c>
      <c r="G939" s="481" t="str">
        <f t="shared" si="46"/>
        <v>项</v>
      </c>
    </row>
    <row r="940" ht="36" customHeight="1" spans="1:7">
      <c r="A940" s="497" t="s">
        <v>1755</v>
      </c>
      <c r="B940" s="498" t="s">
        <v>1756</v>
      </c>
      <c r="C940" s="501">
        <v>0</v>
      </c>
      <c r="D940" s="499">
        <v>0</v>
      </c>
      <c r="E940" s="500" t="str">
        <f>IF(C940&gt;0,D940/C940-1,IF(C940&lt;0,-(D940/C940-1),""))</f>
        <v/>
      </c>
      <c r="F940" s="495" t="str">
        <f t="shared" si="45"/>
        <v>否</v>
      </c>
      <c r="G940" s="481" t="str">
        <f t="shared" si="46"/>
        <v>项</v>
      </c>
    </row>
    <row r="941" ht="36" customHeight="1" spans="1:7">
      <c r="A941" s="497" t="s">
        <v>1757</v>
      </c>
      <c r="B941" s="498" t="s">
        <v>1758</v>
      </c>
      <c r="C941" s="501">
        <v>3968</v>
      </c>
      <c r="D941" s="499">
        <v>4740</v>
      </c>
      <c r="E941" s="500">
        <f>IF(C941&gt;0,D941/C941-1,IF(C941&lt;0,-(D941/C941-1),""))</f>
        <v>0.194556451612903</v>
      </c>
      <c r="F941" s="495" t="str">
        <f t="shared" si="45"/>
        <v>是</v>
      </c>
      <c r="G941" s="481" t="str">
        <f t="shared" si="46"/>
        <v>项</v>
      </c>
    </row>
    <row r="942" ht="36" customHeight="1" spans="1:7">
      <c r="A942" s="497" t="s">
        <v>1759</v>
      </c>
      <c r="B942" s="498" t="s">
        <v>1760</v>
      </c>
      <c r="C942" s="501">
        <v>540</v>
      </c>
      <c r="D942" s="499">
        <v>295</v>
      </c>
      <c r="E942" s="500"/>
      <c r="F942" s="495" t="str">
        <f t="shared" si="45"/>
        <v>是</v>
      </c>
      <c r="G942" s="481" t="str">
        <f t="shared" si="46"/>
        <v>项</v>
      </c>
    </row>
    <row r="943" ht="36" customHeight="1" spans="1:7">
      <c r="A943" s="497" t="s">
        <v>1761</v>
      </c>
      <c r="B943" s="498" t="s">
        <v>1762</v>
      </c>
      <c r="C943" s="499">
        <v>0</v>
      </c>
      <c r="D943" s="499">
        <v>0</v>
      </c>
      <c r="E943" s="500" t="str">
        <f>IF(C943&gt;0,D943/C943-1,IF(C943&lt;0,-(D943/C943-1),""))</f>
        <v/>
      </c>
      <c r="F943" s="495" t="str">
        <f t="shared" si="45"/>
        <v>否</v>
      </c>
      <c r="G943" s="481" t="str">
        <f t="shared" si="46"/>
        <v>项</v>
      </c>
    </row>
    <row r="944" ht="36" customHeight="1" spans="1:7">
      <c r="A944" s="497" t="s">
        <v>1763</v>
      </c>
      <c r="B944" s="498" t="s">
        <v>1764</v>
      </c>
      <c r="C944" s="499"/>
      <c r="D944" s="499"/>
      <c r="E944" s="500"/>
      <c r="F944" s="495" t="str">
        <f t="shared" si="45"/>
        <v>否</v>
      </c>
      <c r="G944" s="481" t="str">
        <f t="shared" si="46"/>
        <v>项</v>
      </c>
    </row>
    <row r="945" ht="36" customHeight="1" spans="1:7">
      <c r="A945" s="490" t="s">
        <v>1765</v>
      </c>
      <c r="B945" s="491" t="s">
        <v>1766</v>
      </c>
      <c r="C945" s="493">
        <f>SUM(C946:C951)</f>
        <v>1619</v>
      </c>
      <c r="D945" s="493">
        <f>SUM(D946:D951)</f>
        <v>1548</v>
      </c>
      <c r="E945" s="494"/>
      <c r="F945" s="495" t="str">
        <f t="shared" si="45"/>
        <v>是</v>
      </c>
      <c r="G945" s="481" t="str">
        <f t="shared" si="46"/>
        <v>款</v>
      </c>
    </row>
    <row r="946" ht="36" customHeight="1" spans="1:7">
      <c r="A946" s="497" t="s">
        <v>1767</v>
      </c>
      <c r="B946" s="498" t="s">
        <v>1768</v>
      </c>
      <c r="C946" s="499">
        <v>0</v>
      </c>
      <c r="D946" s="499">
        <v>0</v>
      </c>
      <c r="E946" s="500" t="str">
        <f>IF(C946&gt;0,D946/C946-1,IF(C946&lt;0,-(D946/C946-1),""))</f>
        <v/>
      </c>
      <c r="F946" s="495" t="str">
        <f t="shared" si="45"/>
        <v>否</v>
      </c>
      <c r="G946" s="481" t="str">
        <f t="shared" si="46"/>
        <v>项</v>
      </c>
    </row>
    <row r="947" ht="36" customHeight="1" spans="1:7">
      <c r="A947" s="497" t="s">
        <v>1769</v>
      </c>
      <c r="B947" s="498" t="s">
        <v>1770</v>
      </c>
      <c r="C947" s="499">
        <v>0</v>
      </c>
      <c r="D947" s="499">
        <v>0</v>
      </c>
      <c r="E947" s="500" t="str">
        <f>IF(C947&gt;0,D947/C947-1,IF(C947&lt;0,-(D947/C947-1),""))</f>
        <v/>
      </c>
      <c r="F947" s="495" t="str">
        <f t="shared" si="45"/>
        <v>否</v>
      </c>
      <c r="G947" s="481" t="str">
        <f t="shared" si="46"/>
        <v>项</v>
      </c>
    </row>
    <row r="948" ht="36" customHeight="1" spans="1:7">
      <c r="A948" s="497" t="s">
        <v>1771</v>
      </c>
      <c r="B948" s="498" t="s">
        <v>1772</v>
      </c>
      <c r="C948" s="501">
        <v>1070</v>
      </c>
      <c r="D948" s="499">
        <v>718</v>
      </c>
      <c r="E948" s="500">
        <f>IF(C948&gt;0,D948/C948-1,IF(C948&lt;0,-(D948/C948-1),""))</f>
        <v>-0.328971962616822</v>
      </c>
      <c r="F948" s="495" t="str">
        <f t="shared" si="45"/>
        <v>是</v>
      </c>
      <c r="G948" s="481" t="str">
        <f t="shared" si="46"/>
        <v>项</v>
      </c>
    </row>
    <row r="949" ht="36" customHeight="1" spans="1:7">
      <c r="A949" s="497" t="s">
        <v>1773</v>
      </c>
      <c r="B949" s="498" t="s">
        <v>1774</v>
      </c>
      <c r="C949" s="501">
        <v>544</v>
      </c>
      <c r="D949" s="499">
        <v>812</v>
      </c>
      <c r="E949" s="500"/>
      <c r="F949" s="495" t="str">
        <f t="shared" si="45"/>
        <v>是</v>
      </c>
      <c r="G949" s="481" t="str">
        <f t="shared" si="46"/>
        <v>项</v>
      </c>
    </row>
    <row r="950" ht="36" customHeight="1" spans="1:7">
      <c r="A950" s="497" t="s">
        <v>1775</v>
      </c>
      <c r="B950" s="498" t="s">
        <v>1776</v>
      </c>
      <c r="C950" s="501">
        <v>0</v>
      </c>
      <c r="D950" s="499">
        <v>0</v>
      </c>
      <c r="E950" s="500" t="str">
        <f>IF(C950&gt;0,D950/C950-1,IF(C950&lt;0,-(D950/C950-1),""))</f>
        <v/>
      </c>
      <c r="F950" s="495" t="str">
        <f t="shared" si="45"/>
        <v>否</v>
      </c>
      <c r="G950" s="481" t="str">
        <f t="shared" si="46"/>
        <v>项</v>
      </c>
    </row>
    <row r="951" ht="36" customHeight="1" spans="1:7">
      <c r="A951" s="497" t="s">
        <v>1777</v>
      </c>
      <c r="B951" s="498" t="s">
        <v>1778</v>
      </c>
      <c r="C951" s="501">
        <v>5</v>
      </c>
      <c r="D951" s="499">
        <v>18</v>
      </c>
      <c r="E951" s="500">
        <f>IF(C951&gt;0,D951/C951-1,IF(C951&lt;0,-(D951/C951-1),""))</f>
        <v>2.6</v>
      </c>
      <c r="F951" s="495" t="str">
        <f t="shared" si="45"/>
        <v>是</v>
      </c>
      <c r="G951" s="481" t="str">
        <f t="shared" si="46"/>
        <v>项</v>
      </c>
    </row>
    <row r="952" ht="36" customHeight="1" spans="1:7">
      <c r="A952" s="490" t="s">
        <v>1779</v>
      </c>
      <c r="B952" s="491" t="s">
        <v>1780</v>
      </c>
      <c r="C952" s="493">
        <f>SUM(C953:C954)</f>
        <v>0</v>
      </c>
      <c r="D952" s="493">
        <f>SUM(D953:D954)</f>
        <v>0</v>
      </c>
      <c r="E952" s="494" t="str">
        <f>IF(C952&gt;0,D952/C952-1,IF(C952&lt;0,-(D952/C952-1),""))</f>
        <v/>
      </c>
      <c r="F952" s="495" t="str">
        <f t="shared" si="45"/>
        <v>否</v>
      </c>
      <c r="G952" s="481" t="str">
        <f t="shared" si="46"/>
        <v>款</v>
      </c>
    </row>
    <row r="953" ht="36" customHeight="1" spans="1:7">
      <c r="A953" s="497" t="s">
        <v>1781</v>
      </c>
      <c r="B953" s="498" t="s">
        <v>1782</v>
      </c>
      <c r="C953" s="499">
        <v>0</v>
      </c>
      <c r="D953" s="499">
        <v>0</v>
      </c>
      <c r="E953" s="500" t="str">
        <f>IF(C953&gt;0,D953/C953-1,IF(C953&lt;0,-(D953/C953-1),""))</f>
        <v/>
      </c>
      <c r="F953" s="495" t="str">
        <f t="shared" si="45"/>
        <v>否</v>
      </c>
      <c r="G953" s="481" t="str">
        <f t="shared" si="46"/>
        <v>项</v>
      </c>
    </row>
    <row r="954" ht="36" customHeight="1" spans="1:7">
      <c r="A954" s="497" t="s">
        <v>1783</v>
      </c>
      <c r="B954" s="498" t="s">
        <v>1784</v>
      </c>
      <c r="C954" s="499">
        <v>0</v>
      </c>
      <c r="D954" s="499">
        <v>0</v>
      </c>
      <c r="E954" s="500" t="str">
        <f>IF(C954&gt;0,D954/C954-1,IF(C954&lt;0,-(D954/C954-1),""))</f>
        <v/>
      </c>
      <c r="F954" s="495" t="str">
        <f t="shared" si="45"/>
        <v>否</v>
      </c>
      <c r="G954" s="481" t="str">
        <f t="shared" si="46"/>
        <v>项</v>
      </c>
    </row>
    <row r="955" ht="36" customHeight="1" spans="1:7">
      <c r="A955" s="490" t="s">
        <v>1785</v>
      </c>
      <c r="B955" s="491" t="s">
        <v>1786</v>
      </c>
      <c r="C955" s="493"/>
      <c r="D955" s="493"/>
      <c r="E955" s="494"/>
      <c r="F955" s="495" t="str">
        <f t="shared" si="45"/>
        <v>否</v>
      </c>
      <c r="G955" s="481" t="str">
        <f t="shared" si="46"/>
        <v>款</v>
      </c>
    </row>
    <row r="956" ht="36" customHeight="1" spans="1:7">
      <c r="A956" s="497" t="s">
        <v>1787</v>
      </c>
      <c r="B956" s="498" t="s">
        <v>1788</v>
      </c>
      <c r="C956" s="499">
        <v>0</v>
      </c>
      <c r="D956" s="499">
        <v>0</v>
      </c>
      <c r="E956" s="500" t="str">
        <f>IF(C956&gt;0,D956/C956-1,IF(C956&lt;0,-(D956/C956-1),""))</f>
        <v/>
      </c>
      <c r="F956" s="495" t="str">
        <f t="shared" si="45"/>
        <v>否</v>
      </c>
      <c r="G956" s="481" t="str">
        <f t="shared" si="46"/>
        <v>项</v>
      </c>
    </row>
    <row r="957" ht="36" customHeight="1" spans="1:7">
      <c r="A957" s="497" t="s">
        <v>1789</v>
      </c>
      <c r="B957" s="498" t="s">
        <v>1790</v>
      </c>
      <c r="C957" s="499"/>
      <c r="D957" s="499"/>
      <c r="E957" s="500"/>
      <c r="F957" s="495" t="str">
        <f t="shared" si="45"/>
        <v>否</v>
      </c>
      <c r="G957" s="481" t="str">
        <f t="shared" si="46"/>
        <v>项</v>
      </c>
    </row>
    <row r="958" ht="36" customHeight="1" spans="1:7">
      <c r="A958" s="490" t="s">
        <v>1791</v>
      </c>
      <c r="B958" s="506" t="s">
        <v>543</v>
      </c>
      <c r="C958" s="507"/>
      <c r="D958" s="507"/>
      <c r="E958" s="494"/>
      <c r="F958" s="495" t="str">
        <f t="shared" si="45"/>
        <v>否</v>
      </c>
      <c r="G958" s="481" t="str">
        <f t="shared" si="46"/>
        <v>项</v>
      </c>
    </row>
    <row r="959" ht="36" customHeight="1" spans="1:7">
      <c r="A959" s="490" t="s">
        <v>1792</v>
      </c>
      <c r="B959" s="506" t="s">
        <v>1793</v>
      </c>
      <c r="C959" s="507"/>
      <c r="D959" s="507"/>
      <c r="E959" s="494"/>
      <c r="F959" s="495" t="str">
        <f t="shared" si="45"/>
        <v>否</v>
      </c>
      <c r="G959" s="481" t="str">
        <f t="shared" si="46"/>
        <v>项</v>
      </c>
    </row>
    <row r="960" ht="36" customHeight="1" spans="1:7">
      <c r="A960" s="490" t="s">
        <v>103</v>
      </c>
      <c r="B960" s="491" t="s">
        <v>104</v>
      </c>
      <c r="C960" s="493">
        <f>SUM(C961+C984+C994+C1004+C1009+C1016+C1021)</f>
        <v>18188</v>
      </c>
      <c r="D960" s="493">
        <f>SUM(D961+D984+D994+D1004+D1009+D1016+D1021)</f>
        <v>12939</v>
      </c>
      <c r="E960" s="494"/>
      <c r="F960" s="495" t="str">
        <f t="shared" si="45"/>
        <v>是</v>
      </c>
      <c r="G960" s="481" t="str">
        <f t="shared" si="46"/>
        <v>类</v>
      </c>
    </row>
    <row r="961" ht="36" customHeight="1" spans="1:7">
      <c r="A961" s="490" t="s">
        <v>1794</v>
      </c>
      <c r="B961" s="491" t="s">
        <v>1795</v>
      </c>
      <c r="C961" s="493">
        <f>SUM(C962:C983)</f>
        <v>9049</v>
      </c>
      <c r="D961" s="493">
        <f>SUM(D962:D983)</f>
        <v>10185</v>
      </c>
      <c r="E961" s="494"/>
      <c r="F961" s="495" t="str">
        <f t="shared" si="45"/>
        <v>是</v>
      </c>
      <c r="G961" s="481" t="str">
        <f t="shared" si="46"/>
        <v>款</v>
      </c>
    </row>
    <row r="962" ht="36" customHeight="1" spans="1:7">
      <c r="A962" s="497" t="s">
        <v>1796</v>
      </c>
      <c r="B962" s="498" t="s">
        <v>162</v>
      </c>
      <c r="C962" s="499">
        <v>388</v>
      </c>
      <c r="D962" s="499">
        <v>361</v>
      </c>
      <c r="E962" s="500"/>
      <c r="F962" s="495" t="str">
        <f t="shared" si="45"/>
        <v>是</v>
      </c>
      <c r="G962" s="481" t="str">
        <f t="shared" si="46"/>
        <v>项</v>
      </c>
    </row>
    <row r="963" ht="36" customHeight="1" spans="1:7">
      <c r="A963" s="497" t="s">
        <v>1797</v>
      </c>
      <c r="B963" s="498" t="s">
        <v>164</v>
      </c>
      <c r="C963" s="499">
        <v>37</v>
      </c>
      <c r="D963" s="499">
        <v>35</v>
      </c>
      <c r="E963" s="500"/>
      <c r="F963" s="495" t="str">
        <f t="shared" si="45"/>
        <v>是</v>
      </c>
      <c r="G963" s="481" t="str">
        <f t="shared" si="46"/>
        <v>项</v>
      </c>
    </row>
    <row r="964" ht="36" customHeight="1" spans="1:7">
      <c r="A964" s="497" t="s">
        <v>1798</v>
      </c>
      <c r="B964" s="498" t="s">
        <v>166</v>
      </c>
      <c r="C964" s="499"/>
      <c r="D964" s="499"/>
      <c r="E964" s="500"/>
      <c r="F964" s="495" t="str">
        <f t="shared" ref="F964:F1027" si="48">IF(LEN(A964)=3,"是",IF(B964&lt;&gt;"",IF(SUM(C964:D964)&lt;&gt;0,"是","否"),"是"))</f>
        <v>否</v>
      </c>
      <c r="G964" s="481" t="str">
        <f t="shared" ref="G964:G1027" si="49">IF(LEN(A964)=3,"类",IF(LEN(A964)=5,"款","项"))</f>
        <v>项</v>
      </c>
    </row>
    <row r="965" ht="36" customHeight="1" spans="1:7">
      <c r="A965" s="497" t="s">
        <v>1799</v>
      </c>
      <c r="B965" s="498" t="s">
        <v>1800</v>
      </c>
      <c r="C965" s="499">
        <v>1824</v>
      </c>
      <c r="D965" s="499">
        <v>3532</v>
      </c>
      <c r="E965" s="500"/>
      <c r="F965" s="495" t="str">
        <f t="shared" si="48"/>
        <v>是</v>
      </c>
      <c r="G965" s="481" t="str">
        <f t="shared" si="49"/>
        <v>项</v>
      </c>
    </row>
    <row r="966" ht="36" customHeight="1" spans="1:7">
      <c r="A966" s="497" t="s">
        <v>1801</v>
      </c>
      <c r="B966" s="498" t="s">
        <v>1802</v>
      </c>
      <c r="C966" s="499">
        <v>6420</v>
      </c>
      <c r="D966" s="499">
        <v>5984</v>
      </c>
      <c r="E966" s="500"/>
      <c r="F966" s="495" t="str">
        <f t="shared" si="48"/>
        <v>是</v>
      </c>
      <c r="G966" s="481" t="str">
        <f t="shared" si="49"/>
        <v>项</v>
      </c>
    </row>
    <row r="967" ht="36" customHeight="1" spans="1:7">
      <c r="A967" s="497" t="s">
        <v>1803</v>
      </c>
      <c r="B967" s="498" t="s">
        <v>1804</v>
      </c>
      <c r="C967" s="499"/>
      <c r="D967" s="499"/>
      <c r="E967" s="500"/>
      <c r="F967" s="495" t="str">
        <f t="shared" si="48"/>
        <v>否</v>
      </c>
      <c r="G967" s="481" t="str">
        <f t="shared" si="49"/>
        <v>项</v>
      </c>
    </row>
    <row r="968" ht="36" customHeight="1" spans="1:7">
      <c r="A968" s="497" t="s">
        <v>1805</v>
      </c>
      <c r="B968" s="498" t="s">
        <v>1806</v>
      </c>
      <c r="C968" s="499">
        <v>380</v>
      </c>
      <c r="D968" s="499">
        <v>95</v>
      </c>
      <c r="E968" s="500"/>
      <c r="F968" s="495" t="str">
        <f t="shared" si="48"/>
        <v>是</v>
      </c>
      <c r="G968" s="481" t="str">
        <f t="shared" si="49"/>
        <v>项</v>
      </c>
    </row>
    <row r="969" ht="36" customHeight="1" spans="1:7">
      <c r="A969" s="497" t="s">
        <v>1807</v>
      </c>
      <c r="B969" s="498" t="s">
        <v>1808</v>
      </c>
      <c r="C969" s="499">
        <v>0</v>
      </c>
      <c r="D969" s="499"/>
      <c r="E969" s="500" t="str">
        <f t="shared" ref="E969:E1022" si="50">IF(C969&gt;0,D969/C969-1,IF(C969&lt;0,-(D969/C969-1),""))</f>
        <v/>
      </c>
      <c r="F969" s="495" t="str">
        <f t="shared" si="48"/>
        <v>否</v>
      </c>
      <c r="G969" s="481" t="str">
        <f t="shared" si="49"/>
        <v>项</v>
      </c>
    </row>
    <row r="970" ht="36" customHeight="1" spans="1:7">
      <c r="A970" s="497" t="s">
        <v>1809</v>
      </c>
      <c r="B970" s="498" t="s">
        <v>1810</v>
      </c>
      <c r="C970" s="499"/>
      <c r="D970" s="499"/>
      <c r="E970" s="500"/>
      <c r="F970" s="495" t="str">
        <f t="shared" si="48"/>
        <v>否</v>
      </c>
      <c r="G970" s="481" t="str">
        <f t="shared" si="49"/>
        <v>项</v>
      </c>
    </row>
    <row r="971" ht="36" customHeight="1" spans="1:7">
      <c r="A971" s="497" t="s">
        <v>1811</v>
      </c>
      <c r="B971" s="498" t="s">
        <v>1812</v>
      </c>
      <c r="C971" s="499"/>
      <c r="D971" s="499"/>
      <c r="E971" s="500"/>
      <c r="F971" s="495" t="str">
        <f t="shared" si="48"/>
        <v>否</v>
      </c>
      <c r="G971" s="481" t="str">
        <f t="shared" si="49"/>
        <v>项</v>
      </c>
    </row>
    <row r="972" ht="36" customHeight="1" spans="1:7">
      <c r="A972" s="497" t="s">
        <v>1813</v>
      </c>
      <c r="B972" s="498" t="s">
        <v>1814</v>
      </c>
      <c r="C972" s="499"/>
      <c r="D972" s="499"/>
      <c r="E972" s="500"/>
      <c r="F972" s="495" t="str">
        <f t="shared" si="48"/>
        <v>否</v>
      </c>
      <c r="G972" s="481" t="str">
        <f t="shared" si="49"/>
        <v>项</v>
      </c>
    </row>
    <row r="973" ht="36" customHeight="1" spans="1:7">
      <c r="A973" s="497" t="s">
        <v>1815</v>
      </c>
      <c r="B973" s="498" t="s">
        <v>1816</v>
      </c>
      <c r="C973" s="499"/>
      <c r="D973" s="499"/>
      <c r="E973" s="500"/>
      <c r="F973" s="495" t="str">
        <f t="shared" si="48"/>
        <v>否</v>
      </c>
      <c r="G973" s="481" t="str">
        <f t="shared" si="49"/>
        <v>项</v>
      </c>
    </row>
    <row r="974" ht="36" customHeight="1" spans="1:7">
      <c r="A974" s="497" t="s">
        <v>1817</v>
      </c>
      <c r="B974" s="498" t="s">
        <v>1818</v>
      </c>
      <c r="C974" s="499"/>
      <c r="D974" s="499"/>
      <c r="E974" s="500"/>
      <c r="F974" s="495" t="str">
        <f t="shared" si="48"/>
        <v>否</v>
      </c>
      <c r="G974" s="481" t="str">
        <f t="shared" si="49"/>
        <v>项</v>
      </c>
    </row>
    <row r="975" ht="36" customHeight="1" spans="1:7">
      <c r="A975" s="497" t="s">
        <v>1819</v>
      </c>
      <c r="B975" s="498" t="s">
        <v>1820</v>
      </c>
      <c r="C975" s="499"/>
      <c r="D975" s="499"/>
      <c r="E975" s="500"/>
      <c r="F975" s="495" t="str">
        <f t="shared" si="48"/>
        <v>否</v>
      </c>
      <c r="G975" s="481" t="str">
        <f t="shared" si="49"/>
        <v>项</v>
      </c>
    </row>
    <row r="976" ht="36" customHeight="1" spans="1:7">
      <c r="A976" s="497" t="s">
        <v>1821</v>
      </c>
      <c r="B976" s="498" t="s">
        <v>1822</v>
      </c>
      <c r="C976" s="499"/>
      <c r="D976" s="499"/>
      <c r="E976" s="500"/>
      <c r="F976" s="495" t="str">
        <f t="shared" si="48"/>
        <v>否</v>
      </c>
      <c r="G976" s="481" t="str">
        <f t="shared" si="49"/>
        <v>项</v>
      </c>
    </row>
    <row r="977" ht="36" customHeight="1" spans="1:7">
      <c r="A977" s="497" t="s">
        <v>1823</v>
      </c>
      <c r="B977" s="498" t="s">
        <v>1824</v>
      </c>
      <c r="C977" s="499">
        <v>0</v>
      </c>
      <c r="D977" s="499"/>
      <c r="E977" s="500" t="str">
        <f t="shared" si="50"/>
        <v/>
      </c>
      <c r="F977" s="495" t="str">
        <f t="shared" si="48"/>
        <v>否</v>
      </c>
      <c r="G977" s="481" t="str">
        <f t="shared" si="49"/>
        <v>项</v>
      </c>
    </row>
    <row r="978" ht="36" customHeight="1" spans="1:7">
      <c r="A978" s="497" t="s">
        <v>1825</v>
      </c>
      <c r="B978" s="498" t="s">
        <v>1826</v>
      </c>
      <c r="C978" s="499"/>
      <c r="D978" s="499"/>
      <c r="E978" s="500"/>
      <c r="F978" s="495" t="str">
        <f t="shared" si="48"/>
        <v>否</v>
      </c>
      <c r="G978" s="481" t="str">
        <f t="shared" si="49"/>
        <v>项</v>
      </c>
    </row>
    <row r="979" ht="36" customHeight="1" spans="1:7">
      <c r="A979" s="497" t="s">
        <v>1827</v>
      </c>
      <c r="B979" s="498" t="s">
        <v>1828</v>
      </c>
      <c r="C979" s="499">
        <v>0</v>
      </c>
      <c r="D979" s="499"/>
      <c r="E979" s="500" t="str">
        <f t="shared" si="50"/>
        <v/>
      </c>
      <c r="F979" s="495" t="str">
        <f t="shared" si="48"/>
        <v>否</v>
      </c>
      <c r="G979" s="481" t="str">
        <f t="shared" si="49"/>
        <v>项</v>
      </c>
    </row>
    <row r="980" ht="36" customHeight="1" spans="1:7">
      <c r="A980" s="497" t="s">
        <v>1829</v>
      </c>
      <c r="B980" s="498" t="s">
        <v>1830</v>
      </c>
      <c r="C980" s="499"/>
      <c r="D980" s="499"/>
      <c r="E980" s="500"/>
      <c r="F980" s="495" t="str">
        <f t="shared" si="48"/>
        <v>否</v>
      </c>
      <c r="G980" s="481" t="str">
        <f t="shared" si="49"/>
        <v>项</v>
      </c>
    </row>
    <row r="981" ht="36" customHeight="1" spans="1:7">
      <c r="A981" s="497" t="s">
        <v>1831</v>
      </c>
      <c r="B981" s="498" t="s">
        <v>1832</v>
      </c>
      <c r="C981" s="499"/>
      <c r="D981" s="499"/>
      <c r="E981" s="500"/>
      <c r="F981" s="495" t="str">
        <f t="shared" si="48"/>
        <v>否</v>
      </c>
      <c r="G981" s="481" t="str">
        <f t="shared" si="49"/>
        <v>项</v>
      </c>
    </row>
    <row r="982" ht="36" customHeight="1" spans="1:7">
      <c r="A982" s="497" t="s">
        <v>1833</v>
      </c>
      <c r="B982" s="498" t="s">
        <v>1834</v>
      </c>
      <c r="C982" s="499"/>
      <c r="D982" s="499"/>
      <c r="E982" s="500"/>
      <c r="F982" s="495" t="str">
        <f t="shared" si="48"/>
        <v>否</v>
      </c>
      <c r="G982" s="481" t="str">
        <f t="shared" si="49"/>
        <v>项</v>
      </c>
    </row>
    <row r="983" ht="36" customHeight="1" spans="1:7">
      <c r="A983" s="497" t="s">
        <v>1835</v>
      </c>
      <c r="B983" s="498" t="s">
        <v>1836</v>
      </c>
      <c r="C983" s="499"/>
      <c r="D983" s="499">
        <v>178</v>
      </c>
      <c r="E983" s="500"/>
      <c r="F983" s="495" t="str">
        <f t="shared" si="48"/>
        <v>是</v>
      </c>
      <c r="G983" s="481" t="str">
        <f t="shared" si="49"/>
        <v>项</v>
      </c>
    </row>
    <row r="984" ht="36" customHeight="1" spans="1:7">
      <c r="A984" s="490" t="s">
        <v>1837</v>
      </c>
      <c r="B984" s="491" t="s">
        <v>1838</v>
      </c>
      <c r="C984" s="493"/>
      <c r="D984" s="493"/>
      <c r="E984" s="494"/>
      <c r="F984" s="495" t="str">
        <f t="shared" si="48"/>
        <v>否</v>
      </c>
      <c r="G984" s="481" t="str">
        <f t="shared" si="49"/>
        <v>款</v>
      </c>
    </row>
    <row r="985" ht="36" customHeight="1" spans="1:7">
      <c r="A985" s="497" t="s">
        <v>1839</v>
      </c>
      <c r="B985" s="498" t="s">
        <v>162</v>
      </c>
      <c r="C985" s="499">
        <v>0</v>
      </c>
      <c r="D985" s="499">
        <v>0</v>
      </c>
      <c r="E985" s="500" t="str">
        <f t="shared" si="50"/>
        <v/>
      </c>
      <c r="F985" s="495" t="str">
        <f t="shared" si="48"/>
        <v>否</v>
      </c>
      <c r="G985" s="481" t="str">
        <f t="shared" si="49"/>
        <v>项</v>
      </c>
    </row>
    <row r="986" ht="36" customHeight="1" spans="1:7">
      <c r="A986" s="497" t="s">
        <v>1840</v>
      </c>
      <c r="B986" s="498" t="s">
        <v>164</v>
      </c>
      <c r="C986" s="499">
        <v>0</v>
      </c>
      <c r="D986" s="499">
        <v>0</v>
      </c>
      <c r="E986" s="500" t="str">
        <f t="shared" si="50"/>
        <v/>
      </c>
      <c r="F986" s="495" t="str">
        <f t="shared" si="48"/>
        <v>否</v>
      </c>
      <c r="G986" s="481" t="str">
        <f t="shared" si="49"/>
        <v>项</v>
      </c>
    </row>
    <row r="987" ht="36" customHeight="1" spans="1:7">
      <c r="A987" s="497" t="s">
        <v>1841</v>
      </c>
      <c r="B987" s="498" t="s">
        <v>166</v>
      </c>
      <c r="C987" s="499">
        <v>0</v>
      </c>
      <c r="D987" s="499">
        <v>0</v>
      </c>
      <c r="E987" s="500" t="str">
        <f t="shared" si="50"/>
        <v/>
      </c>
      <c r="F987" s="495" t="str">
        <f t="shared" si="48"/>
        <v>否</v>
      </c>
      <c r="G987" s="481" t="str">
        <f t="shared" si="49"/>
        <v>项</v>
      </c>
    </row>
    <row r="988" ht="36" customHeight="1" spans="1:7">
      <c r="A988" s="497" t="s">
        <v>1842</v>
      </c>
      <c r="B988" s="498" t="s">
        <v>1843</v>
      </c>
      <c r="C988" s="499"/>
      <c r="D988" s="499"/>
      <c r="E988" s="500"/>
      <c r="F988" s="495" t="str">
        <f t="shared" si="48"/>
        <v>否</v>
      </c>
      <c r="G988" s="481" t="str">
        <f t="shared" si="49"/>
        <v>项</v>
      </c>
    </row>
    <row r="989" ht="36" customHeight="1" spans="1:7">
      <c r="A989" s="497" t="s">
        <v>1844</v>
      </c>
      <c r="B989" s="498" t="s">
        <v>1845</v>
      </c>
      <c r="C989" s="499">
        <v>0</v>
      </c>
      <c r="D989" s="499">
        <v>0</v>
      </c>
      <c r="E989" s="500" t="str">
        <f t="shared" si="50"/>
        <v/>
      </c>
      <c r="F989" s="495" t="str">
        <f t="shared" si="48"/>
        <v>否</v>
      </c>
      <c r="G989" s="481" t="str">
        <f t="shared" si="49"/>
        <v>项</v>
      </c>
    </row>
    <row r="990" ht="36" customHeight="1" spans="1:7">
      <c r="A990" s="497" t="s">
        <v>1846</v>
      </c>
      <c r="B990" s="498" t="s">
        <v>1847</v>
      </c>
      <c r="C990" s="499"/>
      <c r="D990" s="499"/>
      <c r="E990" s="500"/>
      <c r="F990" s="495" t="str">
        <f t="shared" si="48"/>
        <v>否</v>
      </c>
      <c r="G990" s="481" t="str">
        <f t="shared" si="49"/>
        <v>项</v>
      </c>
    </row>
    <row r="991" ht="36" customHeight="1" spans="1:7">
      <c r="A991" s="497" t="s">
        <v>1848</v>
      </c>
      <c r="B991" s="498" t="s">
        <v>1849</v>
      </c>
      <c r="C991" s="499"/>
      <c r="D991" s="499"/>
      <c r="E991" s="500"/>
      <c r="F991" s="495" t="str">
        <f t="shared" si="48"/>
        <v>否</v>
      </c>
      <c r="G991" s="481" t="str">
        <f t="shared" si="49"/>
        <v>项</v>
      </c>
    </row>
    <row r="992" ht="36" customHeight="1" spans="1:7">
      <c r="A992" s="497" t="s">
        <v>1850</v>
      </c>
      <c r="B992" s="498" t="s">
        <v>1851</v>
      </c>
      <c r="C992" s="499">
        <v>0</v>
      </c>
      <c r="D992" s="499">
        <v>0</v>
      </c>
      <c r="E992" s="500" t="str">
        <f t="shared" si="50"/>
        <v/>
      </c>
      <c r="F992" s="495" t="str">
        <f t="shared" si="48"/>
        <v>否</v>
      </c>
      <c r="G992" s="481" t="str">
        <f t="shared" si="49"/>
        <v>项</v>
      </c>
    </row>
    <row r="993" ht="36" customHeight="1" spans="1:7">
      <c r="A993" s="497" t="s">
        <v>1852</v>
      </c>
      <c r="B993" s="498" t="s">
        <v>1853</v>
      </c>
      <c r="C993" s="499"/>
      <c r="D993" s="499"/>
      <c r="E993" s="500"/>
      <c r="F993" s="495" t="str">
        <f t="shared" si="48"/>
        <v>否</v>
      </c>
      <c r="G993" s="481" t="str">
        <f t="shared" si="49"/>
        <v>项</v>
      </c>
    </row>
    <row r="994" ht="36" customHeight="1" spans="1:7">
      <c r="A994" s="490" t="s">
        <v>1854</v>
      </c>
      <c r="B994" s="491" t="s">
        <v>1855</v>
      </c>
      <c r="C994" s="493">
        <v>405</v>
      </c>
      <c r="D994" s="493">
        <v>291</v>
      </c>
      <c r="E994" s="494"/>
      <c r="F994" s="495" t="str">
        <f t="shared" si="48"/>
        <v>是</v>
      </c>
      <c r="G994" s="481" t="str">
        <f t="shared" si="49"/>
        <v>款</v>
      </c>
    </row>
    <row r="995" ht="36" customHeight="1" spans="1:7">
      <c r="A995" s="497" t="s">
        <v>1856</v>
      </c>
      <c r="B995" s="498" t="s">
        <v>162</v>
      </c>
      <c r="C995" s="499">
        <v>0</v>
      </c>
      <c r="D995" s="499">
        <v>0</v>
      </c>
      <c r="E995" s="500" t="str">
        <f t="shared" si="50"/>
        <v/>
      </c>
      <c r="F995" s="495" t="str">
        <f t="shared" si="48"/>
        <v>否</v>
      </c>
      <c r="G995" s="481" t="str">
        <f t="shared" si="49"/>
        <v>项</v>
      </c>
    </row>
    <row r="996" ht="36" customHeight="1" spans="1:7">
      <c r="A996" s="497" t="s">
        <v>1857</v>
      </c>
      <c r="B996" s="498" t="s">
        <v>164</v>
      </c>
      <c r="C996" s="499">
        <v>0</v>
      </c>
      <c r="D996" s="499">
        <v>0</v>
      </c>
      <c r="E996" s="500" t="str">
        <f t="shared" si="50"/>
        <v/>
      </c>
      <c r="F996" s="495" t="str">
        <f t="shared" si="48"/>
        <v>否</v>
      </c>
      <c r="G996" s="481" t="str">
        <f t="shared" si="49"/>
        <v>项</v>
      </c>
    </row>
    <row r="997" ht="36" customHeight="1" spans="1:7">
      <c r="A997" s="497" t="s">
        <v>1858</v>
      </c>
      <c r="B997" s="498" t="s">
        <v>166</v>
      </c>
      <c r="C997" s="499">
        <v>0</v>
      </c>
      <c r="D997" s="499">
        <v>0</v>
      </c>
      <c r="E997" s="500" t="str">
        <f t="shared" si="50"/>
        <v/>
      </c>
      <c r="F997" s="495" t="str">
        <f t="shared" si="48"/>
        <v>否</v>
      </c>
      <c r="G997" s="481" t="str">
        <f t="shared" si="49"/>
        <v>项</v>
      </c>
    </row>
    <row r="998" ht="36" customHeight="1" spans="1:7">
      <c r="A998" s="497" t="s">
        <v>1859</v>
      </c>
      <c r="B998" s="498" t="s">
        <v>1860</v>
      </c>
      <c r="C998" s="499">
        <v>405</v>
      </c>
      <c r="D998" s="499">
        <v>291</v>
      </c>
      <c r="E998" s="500">
        <f t="shared" si="50"/>
        <v>-0.281481481481481</v>
      </c>
      <c r="F998" s="495" t="str">
        <f t="shared" si="48"/>
        <v>是</v>
      </c>
      <c r="G998" s="481" t="str">
        <f t="shared" si="49"/>
        <v>项</v>
      </c>
    </row>
    <row r="999" ht="36" customHeight="1" spans="1:7">
      <c r="A999" s="497" t="s">
        <v>1861</v>
      </c>
      <c r="B999" s="498" t="s">
        <v>1862</v>
      </c>
      <c r="C999" s="499">
        <v>0</v>
      </c>
      <c r="D999" s="499">
        <v>0</v>
      </c>
      <c r="E999" s="500" t="str">
        <f t="shared" si="50"/>
        <v/>
      </c>
      <c r="F999" s="495" t="str">
        <f t="shared" si="48"/>
        <v>否</v>
      </c>
      <c r="G999" s="481" t="str">
        <f t="shared" si="49"/>
        <v>项</v>
      </c>
    </row>
    <row r="1000" ht="36" customHeight="1" spans="1:7">
      <c r="A1000" s="497" t="s">
        <v>1863</v>
      </c>
      <c r="B1000" s="498" t="s">
        <v>1864</v>
      </c>
      <c r="C1000" s="499">
        <v>0</v>
      </c>
      <c r="D1000" s="499">
        <v>0</v>
      </c>
      <c r="E1000" s="500" t="str">
        <f t="shared" si="50"/>
        <v/>
      </c>
      <c r="F1000" s="495" t="str">
        <f t="shared" si="48"/>
        <v>否</v>
      </c>
      <c r="G1000" s="481" t="str">
        <f t="shared" si="49"/>
        <v>项</v>
      </c>
    </row>
    <row r="1001" ht="36" customHeight="1" spans="1:7">
      <c r="A1001" s="497" t="s">
        <v>1865</v>
      </c>
      <c r="B1001" s="498" t="s">
        <v>1866</v>
      </c>
      <c r="C1001" s="499"/>
      <c r="D1001" s="499"/>
      <c r="E1001" s="500"/>
      <c r="F1001" s="495" t="str">
        <f t="shared" si="48"/>
        <v>否</v>
      </c>
      <c r="G1001" s="481" t="str">
        <f t="shared" si="49"/>
        <v>项</v>
      </c>
    </row>
    <row r="1002" ht="36" customHeight="1" spans="1:7">
      <c r="A1002" s="497" t="s">
        <v>1867</v>
      </c>
      <c r="B1002" s="498" t="s">
        <v>1868</v>
      </c>
      <c r="C1002" s="499"/>
      <c r="D1002" s="499"/>
      <c r="E1002" s="500"/>
      <c r="F1002" s="495" t="str">
        <f t="shared" si="48"/>
        <v>否</v>
      </c>
      <c r="G1002" s="481" t="str">
        <f t="shared" si="49"/>
        <v>项</v>
      </c>
    </row>
    <row r="1003" ht="36" customHeight="1" spans="1:7">
      <c r="A1003" s="497" t="s">
        <v>1869</v>
      </c>
      <c r="B1003" s="498" t="s">
        <v>1870</v>
      </c>
      <c r="C1003" s="499"/>
      <c r="D1003" s="499"/>
      <c r="E1003" s="500"/>
      <c r="F1003" s="495" t="str">
        <f t="shared" si="48"/>
        <v>否</v>
      </c>
      <c r="G1003" s="481" t="str">
        <f t="shared" si="49"/>
        <v>项</v>
      </c>
    </row>
    <row r="1004" ht="36" customHeight="1" spans="1:7">
      <c r="A1004" s="490" t="s">
        <v>1871</v>
      </c>
      <c r="B1004" s="491" t="s">
        <v>1872</v>
      </c>
      <c r="C1004" s="493">
        <f>SUM(C1005:C1008)</f>
        <v>1214</v>
      </c>
      <c r="D1004" s="493">
        <f>SUM(D1005:D1008)</f>
        <v>0</v>
      </c>
      <c r="E1004" s="494">
        <f t="shared" si="50"/>
        <v>-1</v>
      </c>
      <c r="F1004" s="495" t="str">
        <f t="shared" si="48"/>
        <v>是</v>
      </c>
      <c r="G1004" s="481" t="str">
        <f t="shared" si="49"/>
        <v>款</v>
      </c>
    </row>
    <row r="1005" ht="36" customHeight="1" spans="1:7">
      <c r="A1005" s="497" t="s">
        <v>1873</v>
      </c>
      <c r="B1005" s="498" t="s">
        <v>1874</v>
      </c>
      <c r="C1005" s="499">
        <v>237</v>
      </c>
      <c r="D1005" s="499">
        <v>0</v>
      </c>
      <c r="E1005" s="500">
        <f t="shared" si="50"/>
        <v>-1</v>
      </c>
      <c r="F1005" s="495" t="str">
        <f t="shared" si="48"/>
        <v>是</v>
      </c>
      <c r="G1005" s="481" t="str">
        <f t="shared" si="49"/>
        <v>项</v>
      </c>
    </row>
    <row r="1006" ht="36" customHeight="1" spans="1:7">
      <c r="A1006" s="497" t="s">
        <v>1875</v>
      </c>
      <c r="B1006" s="498" t="s">
        <v>1876</v>
      </c>
      <c r="C1006" s="499">
        <v>280</v>
      </c>
      <c r="D1006" s="499">
        <v>0</v>
      </c>
      <c r="E1006" s="500">
        <f t="shared" si="50"/>
        <v>-1</v>
      </c>
      <c r="F1006" s="495" t="str">
        <f t="shared" si="48"/>
        <v>是</v>
      </c>
      <c r="G1006" s="481" t="str">
        <f t="shared" si="49"/>
        <v>项</v>
      </c>
    </row>
    <row r="1007" ht="36" customHeight="1" spans="1:7">
      <c r="A1007" s="497" t="s">
        <v>1877</v>
      </c>
      <c r="B1007" s="498" t="s">
        <v>1878</v>
      </c>
      <c r="C1007" s="499">
        <v>697</v>
      </c>
      <c r="D1007" s="499">
        <v>0</v>
      </c>
      <c r="E1007" s="500">
        <f t="shared" si="50"/>
        <v>-1</v>
      </c>
      <c r="F1007" s="495" t="str">
        <f t="shared" si="48"/>
        <v>是</v>
      </c>
      <c r="G1007" s="481" t="str">
        <f t="shared" si="49"/>
        <v>项</v>
      </c>
    </row>
    <row r="1008" ht="36" customHeight="1" spans="1:7">
      <c r="A1008" s="497" t="s">
        <v>1879</v>
      </c>
      <c r="B1008" s="498" t="s">
        <v>1880</v>
      </c>
      <c r="C1008" s="499">
        <v>0</v>
      </c>
      <c r="D1008" s="499">
        <v>0</v>
      </c>
      <c r="E1008" s="500" t="str">
        <f t="shared" si="50"/>
        <v/>
      </c>
      <c r="F1008" s="495" t="str">
        <f t="shared" si="48"/>
        <v>否</v>
      </c>
      <c r="G1008" s="481" t="str">
        <f t="shared" si="49"/>
        <v>项</v>
      </c>
    </row>
    <row r="1009" ht="36" customHeight="1" spans="1:7">
      <c r="A1009" s="490" t="s">
        <v>1881</v>
      </c>
      <c r="B1009" s="491" t="s">
        <v>1882</v>
      </c>
      <c r="C1009" s="493">
        <f>SUM(C1010:C1015)</f>
        <v>0</v>
      </c>
      <c r="D1009" s="493">
        <f>SUM(D1010:D1015)</f>
        <v>0</v>
      </c>
      <c r="E1009" s="494" t="str">
        <f t="shared" si="50"/>
        <v/>
      </c>
      <c r="F1009" s="495" t="str">
        <f t="shared" si="48"/>
        <v>否</v>
      </c>
      <c r="G1009" s="481" t="str">
        <f t="shared" si="49"/>
        <v>款</v>
      </c>
    </row>
    <row r="1010" ht="36" customHeight="1" spans="1:7">
      <c r="A1010" s="497" t="s">
        <v>1883</v>
      </c>
      <c r="B1010" s="498" t="s">
        <v>162</v>
      </c>
      <c r="C1010" s="499">
        <v>0</v>
      </c>
      <c r="D1010" s="499">
        <v>0</v>
      </c>
      <c r="E1010" s="500" t="str">
        <f t="shared" si="50"/>
        <v/>
      </c>
      <c r="F1010" s="495" t="str">
        <f t="shared" si="48"/>
        <v>否</v>
      </c>
      <c r="G1010" s="481" t="str">
        <f t="shared" si="49"/>
        <v>项</v>
      </c>
    </row>
    <row r="1011" ht="36" customHeight="1" spans="1:7">
      <c r="A1011" s="497" t="s">
        <v>1884</v>
      </c>
      <c r="B1011" s="498" t="s">
        <v>164</v>
      </c>
      <c r="C1011" s="499">
        <v>0</v>
      </c>
      <c r="D1011" s="499">
        <v>0</v>
      </c>
      <c r="E1011" s="500" t="str">
        <f t="shared" si="50"/>
        <v/>
      </c>
      <c r="F1011" s="495" t="str">
        <f t="shared" si="48"/>
        <v>否</v>
      </c>
      <c r="G1011" s="481" t="str">
        <f t="shared" si="49"/>
        <v>项</v>
      </c>
    </row>
    <row r="1012" ht="36" customHeight="1" spans="1:7">
      <c r="A1012" s="497" t="s">
        <v>1885</v>
      </c>
      <c r="B1012" s="498" t="s">
        <v>166</v>
      </c>
      <c r="C1012" s="499">
        <v>0</v>
      </c>
      <c r="D1012" s="499">
        <v>0</v>
      </c>
      <c r="E1012" s="500" t="str">
        <f t="shared" si="50"/>
        <v/>
      </c>
      <c r="F1012" s="495" t="str">
        <f t="shared" si="48"/>
        <v>否</v>
      </c>
      <c r="G1012" s="481" t="str">
        <f t="shared" si="49"/>
        <v>项</v>
      </c>
    </row>
    <row r="1013" ht="36" customHeight="1" spans="1:7">
      <c r="A1013" s="497" t="s">
        <v>1886</v>
      </c>
      <c r="B1013" s="498" t="s">
        <v>1851</v>
      </c>
      <c r="C1013" s="499">
        <v>0</v>
      </c>
      <c r="D1013" s="499">
        <v>0</v>
      </c>
      <c r="E1013" s="500" t="str">
        <f t="shared" si="50"/>
        <v/>
      </c>
      <c r="F1013" s="495" t="str">
        <f t="shared" si="48"/>
        <v>否</v>
      </c>
      <c r="G1013" s="481" t="str">
        <f t="shared" si="49"/>
        <v>项</v>
      </c>
    </row>
    <row r="1014" ht="36" customHeight="1" spans="1:7">
      <c r="A1014" s="497" t="s">
        <v>1887</v>
      </c>
      <c r="B1014" s="498" t="s">
        <v>1888</v>
      </c>
      <c r="C1014" s="499">
        <v>0</v>
      </c>
      <c r="D1014" s="499">
        <v>0</v>
      </c>
      <c r="E1014" s="500" t="str">
        <f t="shared" si="50"/>
        <v/>
      </c>
      <c r="F1014" s="495" t="str">
        <f t="shared" si="48"/>
        <v>否</v>
      </c>
      <c r="G1014" s="481" t="str">
        <f t="shared" si="49"/>
        <v>项</v>
      </c>
    </row>
    <row r="1015" ht="36" customHeight="1" spans="1:7">
      <c r="A1015" s="497" t="s">
        <v>1889</v>
      </c>
      <c r="B1015" s="498" t="s">
        <v>1890</v>
      </c>
      <c r="C1015" s="499">
        <v>0</v>
      </c>
      <c r="D1015" s="499">
        <v>0</v>
      </c>
      <c r="E1015" s="500" t="str">
        <f t="shared" si="50"/>
        <v/>
      </c>
      <c r="F1015" s="495" t="str">
        <f t="shared" si="48"/>
        <v>否</v>
      </c>
      <c r="G1015" s="481" t="str">
        <f t="shared" si="49"/>
        <v>项</v>
      </c>
    </row>
    <row r="1016" ht="36" customHeight="1" spans="1:7">
      <c r="A1016" s="490" t="s">
        <v>1891</v>
      </c>
      <c r="B1016" s="491" t="s">
        <v>1892</v>
      </c>
      <c r="C1016" s="493">
        <f>SUM(C1017:C1020)</f>
        <v>7314</v>
      </c>
      <c r="D1016" s="493">
        <f>SUM(D1017:D1020)</f>
        <v>912</v>
      </c>
      <c r="E1016" s="494">
        <f t="shared" si="50"/>
        <v>-0.875307629204266</v>
      </c>
      <c r="F1016" s="495" t="str">
        <f t="shared" si="48"/>
        <v>是</v>
      </c>
      <c r="G1016" s="481" t="str">
        <f t="shared" si="49"/>
        <v>款</v>
      </c>
    </row>
    <row r="1017" ht="36" customHeight="1" spans="1:7">
      <c r="A1017" s="497" t="s">
        <v>1893</v>
      </c>
      <c r="B1017" s="498" t="s">
        <v>1894</v>
      </c>
      <c r="C1017" s="499">
        <v>762</v>
      </c>
      <c r="D1017" s="499">
        <v>544</v>
      </c>
      <c r="E1017" s="500">
        <f t="shared" si="50"/>
        <v>-0.286089238845144</v>
      </c>
      <c r="F1017" s="495" t="str">
        <f t="shared" si="48"/>
        <v>是</v>
      </c>
      <c r="G1017" s="481" t="str">
        <f t="shared" si="49"/>
        <v>项</v>
      </c>
    </row>
    <row r="1018" ht="36" customHeight="1" spans="1:7">
      <c r="A1018" s="497" t="s">
        <v>1895</v>
      </c>
      <c r="B1018" s="498" t="s">
        <v>1896</v>
      </c>
      <c r="C1018" s="499">
        <v>6552</v>
      </c>
      <c r="D1018" s="499">
        <v>368</v>
      </c>
      <c r="E1018" s="500">
        <f t="shared" si="50"/>
        <v>-0.943833943833944</v>
      </c>
      <c r="F1018" s="495" t="str">
        <f t="shared" si="48"/>
        <v>是</v>
      </c>
      <c r="G1018" s="481" t="str">
        <f t="shared" si="49"/>
        <v>项</v>
      </c>
    </row>
    <row r="1019" ht="36" customHeight="1" spans="1:7">
      <c r="A1019" s="497" t="s">
        <v>1897</v>
      </c>
      <c r="B1019" s="498" t="s">
        <v>1898</v>
      </c>
      <c r="C1019" s="499">
        <v>0</v>
      </c>
      <c r="D1019" s="499">
        <v>0</v>
      </c>
      <c r="E1019" s="500" t="str">
        <f t="shared" si="50"/>
        <v/>
      </c>
      <c r="F1019" s="495" t="str">
        <f t="shared" si="48"/>
        <v>否</v>
      </c>
      <c r="G1019" s="481" t="str">
        <f t="shared" si="49"/>
        <v>项</v>
      </c>
    </row>
    <row r="1020" ht="36" customHeight="1" spans="1:7">
      <c r="A1020" s="497" t="s">
        <v>1899</v>
      </c>
      <c r="B1020" s="498" t="s">
        <v>1900</v>
      </c>
      <c r="C1020" s="499">
        <v>0</v>
      </c>
      <c r="D1020" s="499">
        <v>0</v>
      </c>
      <c r="E1020" s="500" t="str">
        <f t="shared" si="50"/>
        <v/>
      </c>
      <c r="F1020" s="495" t="str">
        <f t="shared" si="48"/>
        <v>否</v>
      </c>
      <c r="G1020" s="481" t="str">
        <f t="shared" si="49"/>
        <v>项</v>
      </c>
    </row>
    <row r="1021" ht="36" customHeight="1" spans="1:7">
      <c r="A1021" s="490" t="s">
        <v>1901</v>
      </c>
      <c r="B1021" s="491" t="s">
        <v>1902</v>
      </c>
      <c r="C1021" s="493">
        <v>206</v>
      </c>
      <c r="D1021" s="493">
        <v>1551</v>
      </c>
      <c r="E1021" s="494">
        <f t="shared" si="50"/>
        <v>6.52912621359223</v>
      </c>
      <c r="F1021" s="495" t="str">
        <f t="shared" si="48"/>
        <v>是</v>
      </c>
      <c r="G1021" s="481" t="str">
        <f t="shared" si="49"/>
        <v>款</v>
      </c>
    </row>
    <row r="1022" ht="36" customHeight="1" spans="1:7">
      <c r="A1022" s="497" t="s">
        <v>1903</v>
      </c>
      <c r="B1022" s="498" t="s">
        <v>1904</v>
      </c>
      <c r="C1022" s="499">
        <v>206</v>
      </c>
      <c r="D1022" s="499">
        <v>1551</v>
      </c>
      <c r="E1022" s="500">
        <f t="shared" si="50"/>
        <v>6.52912621359223</v>
      </c>
      <c r="F1022" s="495" t="str">
        <f t="shared" si="48"/>
        <v>是</v>
      </c>
      <c r="G1022" s="481" t="str">
        <f t="shared" si="49"/>
        <v>项</v>
      </c>
    </row>
    <row r="1023" ht="36" customHeight="1" spans="1:7">
      <c r="A1023" s="497" t="s">
        <v>1905</v>
      </c>
      <c r="B1023" s="498" t="s">
        <v>1906</v>
      </c>
      <c r="C1023" s="499"/>
      <c r="D1023" s="499"/>
      <c r="E1023" s="500"/>
      <c r="F1023" s="495" t="str">
        <f t="shared" si="48"/>
        <v>否</v>
      </c>
      <c r="G1023" s="481" t="str">
        <f t="shared" si="49"/>
        <v>项</v>
      </c>
    </row>
    <row r="1024" ht="36" customHeight="1" spans="1:7">
      <c r="A1024" s="505" t="s">
        <v>1907</v>
      </c>
      <c r="B1024" s="506" t="s">
        <v>543</v>
      </c>
      <c r="C1024" s="507"/>
      <c r="D1024" s="507"/>
      <c r="E1024" s="494"/>
      <c r="F1024" s="495" t="str">
        <f t="shared" si="48"/>
        <v>否</v>
      </c>
      <c r="G1024" s="481" t="str">
        <f t="shared" si="49"/>
        <v>项</v>
      </c>
    </row>
    <row r="1025" ht="36" customHeight="1" spans="1:7">
      <c r="A1025" s="490" t="s">
        <v>106</v>
      </c>
      <c r="B1025" s="491" t="s">
        <v>107</v>
      </c>
      <c r="C1025" s="493">
        <f>C1026+C1036+C1052+C1057+C1074+C1081+C1089</f>
        <v>14336</v>
      </c>
      <c r="D1025" s="493">
        <f>D1026+D1036+D1052+D1057+D1074+D1081+D1089</f>
        <v>19597</v>
      </c>
      <c r="E1025" s="494"/>
      <c r="F1025" s="495" t="str">
        <f t="shared" si="48"/>
        <v>是</v>
      </c>
      <c r="G1025" s="481" t="str">
        <f t="shared" si="49"/>
        <v>类</v>
      </c>
    </row>
    <row r="1026" ht="36" customHeight="1" spans="1:7">
      <c r="A1026" s="490" t="s">
        <v>1908</v>
      </c>
      <c r="B1026" s="491" t="s">
        <v>1909</v>
      </c>
      <c r="C1026" s="493"/>
      <c r="D1026" s="493"/>
      <c r="E1026" s="494"/>
      <c r="F1026" s="495" t="str">
        <f t="shared" si="48"/>
        <v>否</v>
      </c>
      <c r="G1026" s="481" t="str">
        <f t="shared" si="49"/>
        <v>款</v>
      </c>
    </row>
    <row r="1027" ht="36" customHeight="1" spans="1:7">
      <c r="A1027" s="497" t="s">
        <v>1910</v>
      </c>
      <c r="B1027" s="498" t="s">
        <v>162</v>
      </c>
      <c r="C1027" s="499"/>
      <c r="D1027" s="499"/>
      <c r="E1027" s="500"/>
      <c r="F1027" s="495" t="str">
        <f t="shared" si="48"/>
        <v>否</v>
      </c>
      <c r="G1027" s="481" t="str">
        <f t="shared" si="49"/>
        <v>项</v>
      </c>
    </row>
    <row r="1028" ht="36" customHeight="1" spans="1:7">
      <c r="A1028" s="497" t="s">
        <v>1911</v>
      </c>
      <c r="B1028" s="498" t="s">
        <v>164</v>
      </c>
      <c r="C1028" s="499">
        <v>0</v>
      </c>
      <c r="D1028" s="499">
        <v>0</v>
      </c>
      <c r="E1028" s="500" t="str">
        <f t="shared" ref="E1028:E1091" si="51">IF(C1028&gt;0,D1028/C1028-1,IF(C1028&lt;0,-(D1028/C1028-1),""))</f>
        <v/>
      </c>
      <c r="F1028" s="495" t="str">
        <f t="shared" ref="F1028:F1091" si="52">IF(LEN(A1028)=3,"是",IF(B1028&lt;&gt;"",IF(SUM(C1028:D1028)&lt;&gt;0,"是","否"),"是"))</f>
        <v>否</v>
      </c>
      <c r="G1028" s="481" t="str">
        <f t="shared" ref="G1028:G1091" si="53">IF(LEN(A1028)=3,"类",IF(LEN(A1028)=5,"款","项"))</f>
        <v>项</v>
      </c>
    </row>
    <row r="1029" ht="36" customHeight="1" spans="1:7">
      <c r="A1029" s="497" t="s">
        <v>1912</v>
      </c>
      <c r="B1029" s="498" t="s">
        <v>166</v>
      </c>
      <c r="C1029" s="499">
        <v>0</v>
      </c>
      <c r="D1029" s="499">
        <v>0</v>
      </c>
      <c r="E1029" s="500" t="str">
        <f t="shared" si="51"/>
        <v/>
      </c>
      <c r="F1029" s="495" t="str">
        <f t="shared" si="52"/>
        <v>否</v>
      </c>
      <c r="G1029" s="481" t="str">
        <f t="shared" si="53"/>
        <v>项</v>
      </c>
    </row>
    <row r="1030" ht="36" customHeight="1" spans="1:7">
      <c r="A1030" s="497" t="s">
        <v>1913</v>
      </c>
      <c r="B1030" s="498" t="s">
        <v>1914</v>
      </c>
      <c r="C1030" s="499"/>
      <c r="D1030" s="499"/>
      <c r="E1030" s="500"/>
      <c r="F1030" s="495" t="str">
        <f t="shared" si="52"/>
        <v>否</v>
      </c>
      <c r="G1030" s="481" t="str">
        <f t="shared" si="53"/>
        <v>项</v>
      </c>
    </row>
    <row r="1031" ht="36" customHeight="1" spans="1:7">
      <c r="A1031" s="497" t="s">
        <v>1915</v>
      </c>
      <c r="B1031" s="498" t="s">
        <v>1916</v>
      </c>
      <c r="C1031" s="499">
        <v>0</v>
      </c>
      <c r="D1031" s="499">
        <v>0</v>
      </c>
      <c r="E1031" s="500" t="str">
        <f t="shared" si="51"/>
        <v/>
      </c>
      <c r="F1031" s="495" t="str">
        <f t="shared" si="52"/>
        <v>否</v>
      </c>
      <c r="G1031" s="481" t="str">
        <f t="shared" si="53"/>
        <v>项</v>
      </c>
    </row>
    <row r="1032" ht="36" customHeight="1" spans="1:7">
      <c r="A1032" s="497" t="s">
        <v>1917</v>
      </c>
      <c r="B1032" s="498" t="s">
        <v>1918</v>
      </c>
      <c r="C1032" s="499">
        <v>0</v>
      </c>
      <c r="D1032" s="499">
        <v>0</v>
      </c>
      <c r="E1032" s="500" t="str">
        <f t="shared" si="51"/>
        <v/>
      </c>
      <c r="F1032" s="495" t="str">
        <f t="shared" si="52"/>
        <v>否</v>
      </c>
      <c r="G1032" s="481" t="str">
        <f t="shared" si="53"/>
        <v>项</v>
      </c>
    </row>
    <row r="1033" ht="36" customHeight="1" spans="1:7">
      <c r="A1033" s="497" t="s">
        <v>1919</v>
      </c>
      <c r="B1033" s="498" t="s">
        <v>1920</v>
      </c>
      <c r="C1033" s="499"/>
      <c r="D1033" s="499"/>
      <c r="E1033" s="500"/>
      <c r="F1033" s="495" t="str">
        <f t="shared" si="52"/>
        <v>否</v>
      </c>
      <c r="G1033" s="481" t="str">
        <f t="shared" si="53"/>
        <v>项</v>
      </c>
    </row>
    <row r="1034" ht="36" customHeight="1" spans="1:7">
      <c r="A1034" s="497" t="s">
        <v>1921</v>
      </c>
      <c r="B1034" s="498" t="s">
        <v>1922</v>
      </c>
      <c r="C1034" s="499">
        <v>0</v>
      </c>
      <c r="D1034" s="499">
        <v>0</v>
      </c>
      <c r="E1034" s="500" t="str">
        <f t="shared" si="51"/>
        <v/>
      </c>
      <c r="F1034" s="495" t="str">
        <f t="shared" si="52"/>
        <v>否</v>
      </c>
      <c r="G1034" s="481" t="str">
        <f t="shared" si="53"/>
        <v>项</v>
      </c>
    </row>
    <row r="1035" ht="36" customHeight="1" spans="1:7">
      <c r="A1035" s="497" t="s">
        <v>1923</v>
      </c>
      <c r="B1035" s="498" t="s">
        <v>1924</v>
      </c>
      <c r="C1035" s="499"/>
      <c r="D1035" s="499"/>
      <c r="E1035" s="500"/>
      <c r="F1035" s="495" t="str">
        <f t="shared" si="52"/>
        <v>否</v>
      </c>
      <c r="G1035" s="481" t="str">
        <f t="shared" si="53"/>
        <v>项</v>
      </c>
    </row>
    <row r="1036" ht="36" customHeight="1" spans="1:7">
      <c r="A1036" s="490" t="s">
        <v>1925</v>
      </c>
      <c r="B1036" s="491" t="s">
        <v>1926</v>
      </c>
      <c r="C1036" s="493">
        <v>219</v>
      </c>
      <c r="D1036" s="493"/>
      <c r="E1036" s="494"/>
      <c r="F1036" s="495" t="str">
        <f t="shared" si="52"/>
        <v>是</v>
      </c>
      <c r="G1036" s="481" t="str">
        <f t="shared" si="53"/>
        <v>款</v>
      </c>
    </row>
    <row r="1037" ht="36" customHeight="1" spans="1:7">
      <c r="A1037" s="497" t="s">
        <v>1927</v>
      </c>
      <c r="B1037" s="498" t="s">
        <v>162</v>
      </c>
      <c r="C1037" s="499">
        <v>219</v>
      </c>
      <c r="D1037" s="499"/>
      <c r="E1037" s="500"/>
      <c r="F1037" s="495" t="str">
        <f t="shared" si="52"/>
        <v>是</v>
      </c>
      <c r="G1037" s="481" t="str">
        <f t="shared" si="53"/>
        <v>项</v>
      </c>
    </row>
    <row r="1038" ht="36" customHeight="1" spans="1:7">
      <c r="A1038" s="497" t="s">
        <v>1928</v>
      </c>
      <c r="B1038" s="498" t="s">
        <v>164</v>
      </c>
      <c r="C1038" s="499">
        <v>0</v>
      </c>
      <c r="D1038" s="499">
        <v>0</v>
      </c>
      <c r="E1038" s="500" t="str">
        <f t="shared" si="51"/>
        <v/>
      </c>
      <c r="F1038" s="495" t="str">
        <f t="shared" si="52"/>
        <v>否</v>
      </c>
      <c r="G1038" s="481" t="str">
        <f t="shared" si="53"/>
        <v>项</v>
      </c>
    </row>
    <row r="1039" ht="36" customHeight="1" spans="1:7">
      <c r="A1039" s="497" t="s">
        <v>1929</v>
      </c>
      <c r="B1039" s="498" t="s">
        <v>166</v>
      </c>
      <c r="C1039" s="499"/>
      <c r="D1039" s="499"/>
      <c r="E1039" s="500"/>
      <c r="F1039" s="495" t="str">
        <f t="shared" si="52"/>
        <v>否</v>
      </c>
      <c r="G1039" s="481" t="str">
        <f t="shared" si="53"/>
        <v>项</v>
      </c>
    </row>
    <row r="1040" ht="36" customHeight="1" spans="1:7">
      <c r="A1040" s="497" t="s">
        <v>1930</v>
      </c>
      <c r="B1040" s="498" t="s">
        <v>1931</v>
      </c>
      <c r="C1040" s="499"/>
      <c r="D1040" s="499"/>
      <c r="E1040" s="500"/>
      <c r="F1040" s="495" t="str">
        <f t="shared" si="52"/>
        <v>否</v>
      </c>
      <c r="G1040" s="481" t="str">
        <f t="shared" si="53"/>
        <v>项</v>
      </c>
    </row>
    <row r="1041" ht="36" customHeight="1" spans="1:7">
      <c r="A1041" s="497" t="s">
        <v>1932</v>
      </c>
      <c r="B1041" s="498" t="s">
        <v>1933</v>
      </c>
      <c r="C1041" s="499"/>
      <c r="D1041" s="499"/>
      <c r="E1041" s="500"/>
      <c r="F1041" s="495" t="str">
        <f t="shared" si="52"/>
        <v>否</v>
      </c>
      <c r="G1041" s="481" t="str">
        <f t="shared" si="53"/>
        <v>项</v>
      </c>
    </row>
    <row r="1042" ht="36" customHeight="1" spans="1:7">
      <c r="A1042" s="497" t="s">
        <v>1934</v>
      </c>
      <c r="B1042" s="498" t="s">
        <v>1935</v>
      </c>
      <c r="C1042" s="499">
        <v>0</v>
      </c>
      <c r="D1042" s="499">
        <v>0</v>
      </c>
      <c r="E1042" s="500" t="str">
        <f t="shared" si="51"/>
        <v/>
      </c>
      <c r="F1042" s="495" t="str">
        <f t="shared" si="52"/>
        <v>否</v>
      </c>
      <c r="G1042" s="481" t="str">
        <f t="shared" si="53"/>
        <v>项</v>
      </c>
    </row>
    <row r="1043" ht="36" customHeight="1" spans="1:7">
      <c r="A1043" s="497" t="s">
        <v>1936</v>
      </c>
      <c r="B1043" s="498" t="s">
        <v>1937</v>
      </c>
      <c r="C1043" s="499"/>
      <c r="D1043" s="499"/>
      <c r="E1043" s="500"/>
      <c r="F1043" s="495" t="str">
        <f t="shared" si="52"/>
        <v>否</v>
      </c>
      <c r="G1043" s="481" t="str">
        <f t="shared" si="53"/>
        <v>项</v>
      </c>
    </row>
    <row r="1044" ht="36" customHeight="1" spans="1:7">
      <c r="A1044" s="497" t="s">
        <v>1938</v>
      </c>
      <c r="B1044" s="498" t="s">
        <v>1939</v>
      </c>
      <c r="C1044" s="499">
        <v>0</v>
      </c>
      <c r="D1044" s="499">
        <v>0</v>
      </c>
      <c r="E1044" s="500" t="str">
        <f t="shared" si="51"/>
        <v/>
      </c>
      <c r="F1044" s="495" t="str">
        <f t="shared" si="52"/>
        <v>否</v>
      </c>
      <c r="G1044" s="481" t="str">
        <f t="shared" si="53"/>
        <v>项</v>
      </c>
    </row>
    <row r="1045" ht="36" customHeight="1" spans="1:7">
      <c r="A1045" s="497" t="s">
        <v>1940</v>
      </c>
      <c r="B1045" s="498" t="s">
        <v>1941</v>
      </c>
      <c r="C1045" s="499">
        <v>0</v>
      </c>
      <c r="D1045" s="499">
        <v>0</v>
      </c>
      <c r="E1045" s="500" t="str">
        <f t="shared" si="51"/>
        <v/>
      </c>
      <c r="F1045" s="495" t="str">
        <f t="shared" si="52"/>
        <v>否</v>
      </c>
      <c r="G1045" s="481" t="str">
        <f t="shared" si="53"/>
        <v>项</v>
      </c>
    </row>
    <row r="1046" ht="36" customHeight="1" spans="1:7">
      <c r="A1046" s="497" t="s">
        <v>1942</v>
      </c>
      <c r="B1046" s="498" t="s">
        <v>1943</v>
      </c>
      <c r="C1046" s="499">
        <v>0</v>
      </c>
      <c r="D1046" s="499">
        <v>0</v>
      </c>
      <c r="E1046" s="500" t="str">
        <f t="shared" si="51"/>
        <v/>
      </c>
      <c r="F1046" s="495" t="str">
        <f t="shared" si="52"/>
        <v>否</v>
      </c>
      <c r="G1046" s="481" t="str">
        <f t="shared" si="53"/>
        <v>项</v>
      </c>
    </row>
    <row r="1047" ht="36" customHeight="1" spans="1:7">
      <c r="A1047" s="497" t="s">
        <v>1944</v>
      </c>
      <c r="B1047" s="498" t="s">
        <v>1945</v>
      </c>
      <c r="C1047" s="499">
        <v>0</v>
      </c>
      <c r="D1047" s="499">
        <v>0</v>
      </c>
      <c r="E1047" s="500" t="str">
        <f t="shared" si="51"/>
        <v/>
      </c>
      <c r="F1047" s="495" t="str">
        <f t="shared" si="52"/>
        <v>否</v>
      </c>
      <c r="G1047" s="481" t="str">
        <f t="shared" si="53"/>
        <v>项</v>
      </c>
    </row>
    <row r="1048" ht="36" customHeight="1" spans="1:7">
      <c r="A1048" s="497" t="s">
        <v>1946</v>
      </c>
      <c r="B1048" s="498" t="s">
        <v>1947</v>
      </c>
      <c r="C1048" s="499">
        <v>0</v>
      </c>
      <c r="D1048" s="499">
        <v>0</v>
      </c>
      <c r="E1048" s="500" t="str">
        <f t="shared" si="51"/>
        <v/>
      </c>
      <c r="F1048" s="495" t="str">
        <f t="shared" si="52"/>
        <v>否</v>
      </c>
      <c r="G1048" s="481" t="str">
        <f t="shared" si="53"/>
        <v>项</v>
      </c>
    </row>
    <row r="1049" ht="36" customHeight="1" spans="1:7">
      <c r="A1049" s="497" t="s">
        <v>1948</v>
      </c>
      <c r="B1049" s="498" t="s">
        <v>1949</v>
      </c>
      <c r="C1049" s="499">
        <v>0</v>
      </c>
      <c r="D1049" s="499">
        <v>0</v>
      </c>
      <c r="E1049" s="500" t="str">
        <f t="shared" si="51"/>
        <v/>
      </c>
      <c r="F1049" s="495" t="str">
        <f t="shared" si="52"/>
        <v>否</v>
      </c>
      <c r="G1049" s="481" t="str">
        <f t="shared" si="53"/>
        <v>项</v>
      </c>
    </row>
    <row r="1050" ht="36" customHeight="1" spans="1:7">
      <c r="A1050" s="497" t="s">
        <v>1950</v>
      </c>
      <c r="B1050" s="498" t="s">
        <v>1951</v>
      </c>
      <c r="C1050" s="499">
        <v>0</v>
      </c>
      <c r="D1050" s="499">
        <v>0</v>
      </c>
      <c r="E1050" s="500" t="str">
        <f t="shared" si="51"/>
        <v/>
      </c>
      <c r="F1050" s="495" t="str">
        <f t="shared" si="52"/>
        <v>否</v>
      </c>
      <c r="G1050" s="481" t="str">
        <f t="shared" si="53"/>
        <v>项</v>
      </c>
    </row>
    <row r="1051" ht="36" customHeight="1" spans="1:7">
      <c r="A1051" s="497" t="s">
        <v>1952</v>
      </c>
      <c r="B1051" s="498" t="s">
        <v>1953</v>
      </c>
      <c r="C1051" s="499"/>
      <c r="D1051" s="499"/>
      <c r="E1051" s="500"/>
      <c r="F1051" s="495" t="str">
        <f t="shared" si="52"/>
        <v>否</v>
      </c>
      <c r="G1051" s="481" t="str">
        <f t="shared" si="53"/>
        <v>项</v>
      </c>
    </row>
    <row r="1052" ht="36" customHeight="1" spans="1:7">
      <c r="A1052" s="490" t="s">
        <v>1954</v>
      </c>
      <c r="B1052" s="491" t="s">
        <v>1955</v>
      </c>
      <c r="C1052" s="493"/>
      <c r="D1052" s="493"/>
      <c r="E1052" s="494"/>
      <c r="F1052" s="495" t="str">
        <f t="shared" si="52"/>
        <v>否</v>
      </c>
      <c r="G1052" s="481" t="str">
        <f t="shared" si="53"/>
        <v>款</v>
      </c>
    </row>
    <row r="1053" ht="36" customHeight="1" spans="1:7">
      <c r="A1053" s="497" t="s">
        <v>1956</v>
      </c>
      <c r="B1053" s="498" t="s">
        <v>162</v>
      </c>
      <c r="C1053" s="499"/>
      <c r="D1053" s="499"/>
      <c r="E1053" s="500"/>
      <c r="F1053" s="495" t="str">
        <f t="shared" si="52"/>
        <v>否</v>
      </c>
      <c r="G1053" s="481" t="str">
        <f t="shared" si="53"/>
        <v>项</v>
      </c>
    </row>
    <row r="1054" ht="36" customHeight="1" spans="1:7">
      <c r="A1054" s="497" t="s">
        <v>1957</v>
      </c>
      <c r="B1054" s="498" t="s">
        <v>164</v>
      </c>
      <c r="C1054" s="499">
        <v>0</v>
      </c>
      <c r="D1054" s="499">
        <v>0</v>
      </c>
      <c r="E1054" s="500" t="str">
        <f t="shared" si="51"/>
        <v/>
      </c>
      <c r="F1054" s="495" t="str">
        <f t="shared" si="52"/>
        <v>否</v>
      </c>
      <c r="G1054" s="481" t="str">
        <f t="shared" si="53"/>
        <v>项</v>
      </c>
    </row>
    <row r="1055" ht="36" customHeight="1" spans="1:7">
      <c r="A1055" s="497" t="s">
        <v>1958</v>
      </c>
      <c r="B1055" s="498" t="s">
        <v>166</v>
      </c>
      <c r="C1055" s="499">
        <v>0</v>
      </c>
      <c r="D1055" s="499">
        <v>0</v>
      </c>
      <c r="E1055" s="500" t="str">
        <f t="shared" si="51"/>
        <v/>
      </c>
      <c r="F1055" s="495" t="str">
        <f t="shared" si="52"/>
        <v>否</v>
      </c>
      <c r="G1055" s="481" t="str">
        <f t="shared" si="53"/>
        <v>项</v>
      </c>
    </row>
    <row r="1056" ht="36" customHeight="1" spans="1:7">
      <c r="A1056" s="497" t="s">
        <v>1959</v>
      </c>
      <c r="B1056" s="498" t="s">
        <v>1960</v>
      </c>
      <c r="C1056" s="499">
        <v>0</v>
      </c>
      <c r="D1056" s="499">
        <v>0</v>
      </c>
      <c r="E1056" s="500" t="str">
        <f t="shared" si="51"/>
        <v/>
      </c>
      <c r="F1056" s="495" t="str">
        <f t="shared" si="52"/>
        <v>否</v>
      </c>
      <c r="G1056" s="481" t="str">
        <f t="shared" si="53"/>
        <v>项</v>
      </c>
    </row>
    <row r="1057" ht="36" customHeight="1" spans="1:7">
      <c r="A1057" s="490" t="s">
        <v>1961</v>
      </c>
      <c r="B1057" s="491" t="s">
        <v>1962</v>
      </c>
      <c r="C1057" s="493">
        <f>SUM(C1058:C1073)</f>
        <v>12824</v>
      </c>
      <c r="D1057" s="493">
        <f>SUM(D1058:D1073)</f>
        <v>10709</v>
      </c>
      <c r="E1057" s="494"/>
      <c r="F1057" s="495" t="str">
        <f t="shared" si="52"/>
        <v>是</v>
      </c>
      <c r="G1057" s="481" t="str">
        <f t="shared" si="53"/>
        <v>款</v>
      </c>
    </row>
    <row r="1058" ht="36" customHeight="1" spans="1:7">
      <c r="A1058" s="497" t="s">
        <v>1963</v>
      </c>
      <c r="B1058" s="498" t="s">
        <v>162</v>
      </c>
      <c r="C1058" s="499">
        <v>385</v>
      </c>
      <c r="D1058" s="499">
        <v>404</v>
      </c>
      <c r="E1058" s="500"/>
      <c r="F1058" s="495" t="str">
        <f t="shared" si="52"/>
        <v>是</v>
      </c>
      <c r="G1058" s="481" t="str">
        <f t="shared" si="53"/>
        <v>项</v>
      </c>
    </row>
    <row r="1059" ht="36" customHeight="1" spans="1:7">
      <c r="A1059" s="497" t="s">
        <v>1964</v>
      </c>
      <c r="B1059" s="498" t="s">
        <v>164</v>
      </c>
      <c r="C1059" s="499">
        <v>112</v>
      </c>
      <c r="D1059" s="499">
        <v>157</v>
      </c>
      <c r="E1059" s="500">
        <f t="shared" si="51"/>
        <v>0.401785714285714</v>
      </c>
      <c r="F1059" s="495" t="str">
        <f t="shared" si="52"/>
        <v>是</v>
      </c>
      <c r="G1059" s="481" t="str">
        <f t="shared" si="53"/>
        <v>项</v>
      </c>
    </row>
    <row r="1060" ht="36" customHeight="1" spans="1:7">
      <c r="A1060" s="497" t="s">
        <v>1965</v>
      </c>
      <c r="B1060" s="498" t="s">
        <v>166</v>
      </c>
      <c r="C1060" s="499"/>
      <c r="D1060" s="499"/>
      <c r="E1060" s="500"/>
      <c r="F1060" s="495" t="str">
        <f t="shared" si="52"/>
        <v>否</v>
      </c>
      <c r="G1060" s="481" t="str">
        <f t="shared" si="53"/>
        <v>项</v>
      </c>
    </row>
    <row r="1061" ht="36" customHeight="1" spans="1:7">
      <c r="A1061" s="497" t="s">
        <v>1966</v>
      </c>
      <c r="B1061" s="498" t="s">
        <v>1967</v>
      </c>
      <c r="C1061" s="499">
        <v>0</v>
      </c>
      <c r="D1061" s="499">
        <v>0</v>
      </c>
      <c r="E1061" s="500" t="str">
        <f t="shared" si="51"/>
        <v/>
      </c>
      <c r="F1061" s="495" t="str">
        <f t="shared" si="52"/>
        <v>否</v>
      </c>
      <c r="G1061" s="481" t="str">
        <f t="shared" si="53"/>
        <v>项</v>
      </c>
    </row>
    <row r="1062" ht="36" customHeight="1" spans="1:7">
      <c r="A1062" s="497" t="s">
        <v>1968</v>
      </c>
      <c r="B1062" s="498" t="s">
        <v>1969</v>
      </c>
      <c r="C1062" s="499">
        <v>440</v>
      </c>
      <c r="D1062" s="499">
        <v>0</v>
      </c>
      <c r="E1062" s="500">
        <f t="shared" si="51"/>
        <v>-1</v>
      </c>
      <c r="F1062" s="495" t="str">
        <f t="shared" si="52"/>
        <v>是</v>
      </c>
      <c r="G1062" s="481" t="str">
        <f t="shared" si="53"/>
        <v>项</v>
      </c>
    </row>
    <row r="1063" ht="36" customHeight="1" spans="1:7">
      <c r="A1063" s="497" t="s">
        <v>1970</v>
      </c>
      <c r="B1063" s="498" t="s">
        <v>1971</v>
      </c>
      <c r="C1063" s="499"/>
      <c r="D1063" s="499"/>
      <c r="E1063" s="500"/>
      <c r="F1063" s="495" t="str">
        <f t="shared" si="52"/>
        <v>否</v>
      </c>
      <c r="G1063" s="481" t="str">
        <f t="shared" si="53"/>
        <v>项</v>
      </c>
    </row>
    <row r="1064" ht="36" customHeight="1" spans="1:7">
      <c r="A1064" s="497" t="s">
        <v>1972</v>
      </c>
      <c r="B1064" s="498" t="s">
        <v>1973</v>
      </c>
      <c r="C1064" s="499"/>
      <c r="D1064" s="499">
        <v>6</v>
      </c>
      <c r="E1064" s="500"/>
      <c r="F1064" s="495" t="str">
        <f t="shared" si="52"/>
        <v>是</v>
      </c>
      <c r="G1064" s="481" t="str">
        <f t="shared" si="53"/>
        <v>项</v>
      </c>
    </row>
    <row r="1065" ht="36" customHeight="1" spans="1:7">
      <c r="A1065" s="497" t="s">
        <v>1974</v>
      </c>
      <c r="B1065" s="498" t="s">
        <v>1975</v>
      </c>
      <c r="C1065" s="499">
        <v>0</v>
      </c>
      <c r="D1065" s="499">
        <v>0</v>
      </c>
      <c r="E1065" s="500" t="str">
        <f t="shared" si="51"/>
        <v/>
      </c>
      <c r="F1065" s="495" t="str">
        <f t="shared" si="52"/>
        <v>否</v>
      </c>
      <c r="G1065" s="481" t="str">
        <f t="shared" si="53"/>
        <v>项</v>
      </c>
    </row>
    <row r="1066" ht="36" customHeight="1" spans="1:7">
      <c r="A1066" s="497" t="s">
        <v>1976</v>
      </c>
      <c r="B1066" s="498" t="s">
        <v>1977</v>
      </c>
      <c r="C1066" s="499"/>
      <c r="D1066" s="499"/>
      <c r="E1066" s="500"/>
      <c r="F1066" s="495" t="str">
        <f t="shared" si="52"/>
        <v>否</v>
      </c>
      <c r="G1066" s="481" t="str">
        <f t="shared" si="53"/>
        <v>项</v>
      </c>
    </row>
    <row r="1067" ht="36" customHeight="1" spans="1:7">
      <c r="A1067" s="497" t="s">
        <v>1978</v>
      </c>
      <c r="B1067" s="498" t="s">
        <v>1979</v>
      </c>
      <c r="C1067" s="499"/>
      <c r="D1067" s="499"/>
      <c r="E1067" s="500"/>
      <c r="F1067" s="495" t="str">
        <f t="shared" si="52"/>
        <v>否</v>
      </c>
      <c r="G1067" s="481" t="str">
        <f t="shared" si="53"/>
        <v>项</v>
      </c>
    </row>
    <row r="1068" ht="36" customHeight="1" spans="1:7">
      <c r="A1068" s="497" t="s">
        <v>1980</v>
      </c>
      <c r="B1068" s="498" t="s">
        <v>1851</v>
      </c>
      <c r="C1068" s="499">
        <v>0</v>
      </c>
      <c r="D1068" s="499">
        <v>0</v>
      </c>
      <c r="E1068" s="500" t="str">
        <f t="shared" si="51"/>
        <v/>
      </c>
      <c r="F1068" s="495" t="str">
        <f t="shared" si="52"/>
        <v>否</v>
      </c>
      <c r="G1068" s="481" t="str">
        <f t="shared" si="53"/>
        <v>项</v>
      </c>
    </row>
    <row r="1069" ht="36" customHeight="1" spans="1:7">
      <c r="A1069" s="497" t="s">
        <v>1981</v>
      </c>
      <c r="B1069" s="498" t="s">
        <v>1982</v>
      </c>
      <c r="C1069" s="499">
        <v>0</v>
      </c>
      <c r="D1069" s="499">
        <v>0</v>
      </c>
      <c r="E1069" s="500" t="str">
        <f t="shared" si="51"/>
        <v/>
      </c>
      <c r="F1069" s="495" t="str">
        <f t="shared" si="52"/>
        <v>否</v>
      </c>
      <c r="G1069" s="481" t="str">
        <f t="shared" si="53"/>
        <v>项</v>
      </c>
    </row>
    <row r="1070" ht="36" customHeight="1" spans="1:7">
      <c r="A1070" s="502">
        <v>2150516</v>
      </c>
      <c r="B1070" s="514" t="s">
        <v>1983</v>
      </c>
      <c r="C1070" s="499">
        <v>0</v>
      </c>
      <c r="D1070" s="499">
        <v>0</v>
      </c>
      <c r="E1070" s="500" t="str">
        <f t="shared" si="51"/>
        <v/>
      </c>
      <c r="F1070" s="495" t="str">
        <f t="shared" si="52"/>
        <v>否</v>
      </c>
      <c r="G1070" s="481" t="str">
        <f t="shared" si="53"/>
        <v>项</v>
      </c>
    </row>
    <row r="1071" ht="36" customHeight="1" spans="1:7">
      <c r="A1071" s="502">
        <v>2150517</v>
      </c>
      <c r="B1071" s="514" t="s">
        <v>1984</v>
      </c>
      <c r="C1071" s="499">
        <v>11887</v>
      </c>
      <c r="D1071" s="499">
        <v>10142</v>
      </c>
      <c r="E1071" s="500"/>
      <c r="F1071" s="495" t="str">
        <f t="shared" si="52"/>
        <v>是</v>
      </c>
      <c r="G1071" s="481" t="str">
        <f t="shared" si="53"/>
        <v>项</v>
      </c>
    </row>
    <row r="1072" ht="36" customHeight="1" spans="1:7">
      <c r="A1072" s="502">
        <v>2150550</v>
      </c>
      <c r="B1072" s="514" t="s">
        <v>180</v>
      </c>
      <c r="C1072" s="499">
        <v>0</v>
      </c>
      <c r="D1072" s="499">
        <v>0</v>
      </c>
      <c r="E1072" s="500" t="str">
        <f t="shared" si="51"/>
        <v/>
      </c>
      <c r="F1072" s="495" t="str">
        <f t="shared" si="52"/>
        <v>否</v>
      </c>
      <c r="G1072" s="481" t="str">
        <f t="shared" si="53"/>
        <v>项</v>
      </c>
    </row>
    <row r="1073" ht="36" customHeight="1" spans="1:7">
      <c r="A1073" s="497" t="s">
        <v>1985</v>
      </c>
      <c r="B1073" s="498" t="s">
        <v>1986</v>
      </c>
      <c r="C1073" s="499"/>
      <c r="D1073" s="499"/>
      <c r="E1073" s="500"/>
      <c r="F1073" s="495" t="str">
        <f t="shared" si="52"/>
        <v>否</v>
      </c>
      <c r="G1073" s="481" t="str">
        <f t="shared" si="53"/>
        <v>项</v>
      </c>
    </row>
    <row r="1074" ht="36" customHeight="1" spans="1:7">
      <c r="A1074" s="490" t="s">
        <v>1987</v>
      </c>
      <c r="B1074" s="491" t="s">
        <v>1988</v>
      </c>
      <c r="C1074" s="493"/>
      <c r="D1074" s="493"/>
      <c r="E1074" s="494"/>
      <c r="F1074" s="495" t="str">
        <f t="shared" si="52"/>
        <v>否</v>
      </c>
      <c r="G1074" s="481" t="str">
        <f t="shared" si="53"/>
        <v>款</v>
      </c>
    </row>
    <row r="1075" ht="36" customHeight="1" spans="1:7">
      <c r="A1075" s="497" t="s">
        <v>1989</v>
      </c>
      <c r="B1075" s="498" t="s">
        <v>162</v>
      </c>
      <c r="C1075" s="499"/>
      <c r="D1075" s="499"/>
      <c r="E1075" s="500"/>
      <c r="F1075" s="495" t="str">
        <f t="shared" si="52"/>
        <v>否</v>
      </c>
      <c r="G1075" s="481" t="str">
        <f t="shared" si="53"/>
        <v>项</v>
      </c>
    </row>
    <row r="1076" ht="36" customHeight="1" spans="1:7">
      <c r="A1076" s="497" t="s">
        <v>1990</v>
      </c>
      <c r="B1076" s="498" t="s">
        <v>164</v>
      </c>
      <c r="C1076" s="499">
        <v>0</v>
      </c>
      <c r="D1076" s="499">
        <v>0</v>
      </c>
      <c r="E1076" s="500" t="str">
        <f t="shared" si="51"/>
        <v/>
      </c>
      <c r="F1076" s="495" t="str">
        <f t="shared" si="52"/>
        <v>否</v>
      </c>
      <c r="G1076" s="481" t="str">
        <f t="shared" si="53"/>
        <v>项</v>
      </c>
    </row>
    <row r="1077" ht="36" customHeight="1" spans="1:7">
      <c r="A1077" s="497" t="s">
        <v>1991</v>
      </c>
      <c r="B1077" s="498" t="s">
        <v>166</v>
      </c>
      <c r="C1077" s="499">
        <v>0</v>
      </c>
      <c r="D1077" s="499">
        <v>0</v>
      </c>
      <c r="E1077" s="500" t="str">
        <f t="shared" si="51"/>
        <v/>
      </c>
      <c r="F1077" s="495" t="str">
        <f t="shared" si="52"/>
        <v>否</v>
      </c>
      <c r="G1077" s="481" t="str">
        <f t="shared" si="53"/>
        <v>项</v>
      </c>
    </row>
    <row r="1078" ht="36" customHeight="1" spans="1:7">
      <c r="A1078" s="497" t="s">
        <v>1992</v>
      </c>
      <c r="B1078" s="498" t="s">
        <v>1993</v>
      </c>
      <c r="C1078" s="499">
        <v>0</v>
      </c>
      <c r="D1078" s="499">
        <v>0</v>
      </c>
      <c r="E1078" s="500" t="str">
        <f t="shared" si="51"/>
        <v/>
      </c>
      <c r="F1078" s="495" t="str">
        <f t="shared" si="52"/>
        <v>否</v>
      </c>
      <c r="G1078" s="481" t="str">
        <f t="shared" si="53"/>
        <v>项</v>
      </c>
    </row>
    <row r="1079" ht="36" customHeight="1" spans="1:7">
      <c r="A1079" s="497" t="s">
        <v>1994</v>
      </c>
      <c r="B1079" s="498" t="s">
        <v>1995</v>
      </c>
      <c r="C1079" s="499">
        <v>0</v>
      </c>
      <c r="D1079" s="499">
        <v>0</v>
      </c>
      <c r="E1079" s="500" t="str">
        <f t="shared" si="51"/>
        <v/>
      </c>
      <c r="F1079" s="495" t="str">
        <f t="shared" si="52"/>
        <v>否</v>
      </c>
      <c r="G1079" s="481" t="str">
        <f t="shared" si="53"/>
        <v>项</v>
      </c>
    </row>
    <row r="1080" ht="36" customHeight="1" spans="1:7">
      <c r="A1080" s="497" t="s">
        <v>1996</v>
      </c>
      <c r="B1080" s="498" t="s">
        <v>1997</v>
      </c>
      <c r="C1080" s="499"/>
      <c r="D1080" s="499"/>
      <c r="E1080" s="500"/>
      <c r="F1080" s="495" t="str">
        <f t="shared" si="52"/>
        <v>否</v>
      </c>
      <c r="G1080" s="481" t="str">
        <f t="shared" si="53"/>
        <v>项</v>
      </c>
    </row>
    <row r="1081" ht="36" customHeight="1" spans="1:7">
      <c r="A1081" s="490" t="s">
        <v>1998</v>
      </c>
      <c r="B1081" s="491" t="s">
        <v>1999</v>
      </c>
      <c r="C1081" s="493">
        <f>SUM(C1082:C1088)</f>
        <v>1293</v>
      </c>
      <c r="D1081" s="493">
        <f>SUM(D1082:D1088)</f>
        <v>8888</v>
      </c>
      <c r="E1081" s="494"/>
      <c r="F1081" s="495" t="str">
        <f t="shared" si="52"/>
        <v>是</v>
      </c>
      <c r="G1081" s="481" t="str">
        <f t="shared" si="53"/>
        <v>款</v>
      </c>
    </row>
    <row r="1082" ht="36" customHeight="1" spans="1:7">
      <c r="A1082" s="497" t="s">
        <v>2000</v>
      </c>
      <c r="B1082" s="498" t="s">
        <v>162</v>
      </c>
      <c r="C1082" s="499">
        <v>333</v>
      </c>
      <c r="D1082" s="499">
        <v>0</v>
      </c>
      <c r="E1082" s="500">
        <f t="shared" si="51"/>
        <v>-1</v>
      </c>
      <c r="F1082" s="495" t="str">
        <f t="shared" si="52"/>
        <v>是</v>
      </c>
      <c r="G1082" s="481" t="str">
        <f t="shared" si="53"/>
        <v>项</v>
      </c>
    </row>
    <row r="1083" ht="36" customHeight="1" spans="1:7">
      <c r="A1083" s="497" t="s">
        <v>2001</v>
      </c>
      <c r="B1083" s="498" t="s">
        <v>164</v>
      </c>
      <c r="C1083" s="499">
        <v>0</v>
      </c>
      <c r="D1083" s="499">
        <v>2</v>
      </c>
      <c r="E1083" s="500" t="str">
        <f t="shared" si="51"/>
        <v/>
      </c>
      <c r="F1083" s="495" t="str">
        <f t="shared" si="52"/>
        <v>是</v>
      </c>
      <c r="G1083" s="481" t="str">
        <f t="shared" si="53"/>
        <v>项</v>
      </c>
    </row>
    <row r="1084" ht="36" customHeight="1" spans="1:7">
      <c r="A1084" s="497" t="s">
        <v>2002</v>
      </c>
      <c r="B1084" s="498" t="s">
        <v>166</v>
      </c>
      <c r="C1084" s="499">
        <v>0</v>
      </c>
      <c r="D1084" s="499">
        <v>0</v>
      </c>
      <c r="E1084" s="500" t="str">
        <f t="shared" si="51"/>
        <v/>
      </c>
      <c r="F1084" s="495" t="str">
        <f t="shared" si="52"/>
        <v>否</v>
      </c>
      <c r="G1084" s="481" t="str">
        <f t="shared" si="53"/>
        <v>项</v>
      </c>
    </row>
    <row r="1085" ht="36" customHeight="1" spans="1:7">
      <c r="A1085" s="497" t="s">
        <v>2003</v>
      </c>
      <c r="B1085" s="498" t="s">
        <v>2004</v>
      </c>
      <c r="C1085" s="499">
        <v>0</v>
      </c>
      <c r="D1085" s="499">
        <v>0</v>
      </c>
      <c r="E1085" s="500" t="str">
        <f t="shared" si="51"/>
        <v/>
      </c>
      <c r="F1085" s="495" t="str">
        <f t="shared" si="52"/>
        <v>否</v>
      </c>
      <c r="G1085" s="481" t="str">
        <f t="shared" si="53"/>
        <v>项</v>
      </c>
    </row>
    <row r="1086" ht="36" customHeight="1" spans="1:7">
      <c r="A1086" s="497" t="s">
        <v>2005</v>
      </c>
      <c r="B1086" s="498" t="s">
        <v>2006</v>
      </c>
      <c r="C1086" s="499">
        <v>960</v>
      </c>
      <c r="D1086" s="499">
        <v>8886</v>
      </c>
      <c r="E1086" s="500">
        <f t="shared" si="51"/>
        <v>8.25625</v>
      </c>
      <c r="F1086" s="495" t="str">
        <f t="shared" si="52"/>
        <v>是</v>
      </c>
      <c r="G1086" s="481" t="str">
        <f t="shared" si="53"/>
        <v>项</v>
      </c>
    </row>
    <row r="1087" ht="36" customHeight="1" spans="1:7">
      <c r="A1087" s="502">
        <v>2150806</v>
      </c>
      <c r="B1087" s="511" t="s">
        <v>2007</v>
      </c>
      <c r="C1087" s="499">
        <v>0</v>
      </c>
      <c r="D1087" s="499">
        <v>0</v>
      </c>
      <c r="E1087" s="500" t="str">
        <f t="shared" si="51"/>
        <v/>
      </c>
      <c r="F1087" s="495" t="str">
        <f t="shared" si="52"/>
        <v>否</v>
      </c>
      <c r="G1087" s="481" t="str">
        <f t="shared" si="53"/>
        <v>项</v>
      </c>
    </row>
    <row r="1088" ht="36" customHeight="1" spans="1:7">
      <c r="A1088" s="497" t="s">
        <v>2008</v>
      </c>
      <c r="B1088" s="498" t="s">
        <v>2009</v>
      </c>
      <c r="C1088" s="499"/>
      <c r="D1088" s="499"/>
      <c r="E1088" s="500"/>
      <c r="F1088" s="495" t="str">
        <f t="shared" si="52"/>
        <v>否</v>
      </c>
      <c r="G1088" s="481" t="str">
        <f t="shared" si="53"/>
        <v>项</v>
      </c>
    </row>
    <row r="1089" ht="36" customHeight="1" spans="1:7">
      <c r="A1089" s="490" t="s">
        <v>2010</v>
      </c>
      <c r="B1089" s="491" t="s">
        <v>2011</v>
      </c>
      <c r="C1089" s="493"/>
      <c r="D1089" s="493"/>
      <c r="E1089" s="494"/>
      <c r="F1089" s="495" t="str">
        <f t="shared" si="52"/>
        <v>否</v>
      </c>
      <c r="G1089" s="481" t="str">
        <f t="shared" si="53"/>
        <v>款</v>
      </c>
    </row>
    <row r="1090" ht="36" customHeight="1" spans="1:7">
      <c r="A1090" s="497" t="s">
        <v>2012</v>
      </c>
      <c r="B1090" s="498" t="s">
        <v>2013</v>
      </c>
      <c r="C1090" s="499">
        <v>0</v>
      </c>
      <c r="D1090" s="499">
        <v>0</v>
      </c>
      <c r="E1090" s="500" t="str">
        <f t="shared" si="51"/>
        <v/>
      </c>
      <c r="F1090" s="495" t="str">
        <f t="shared" si="52"/>
        <v>否</v>
      </c>
      <c r="G1090" s="481" t="str">
        <f t="shared" si="53"/>
        <v>项</v>
      </c>
    </row>
    <row r="1091" ht="36" customHeight="1" spans="1:7">
      <c r="A1091" s="497" t="s">
        <v>2014</v>
      </c>
      <c r="B1091" s="498" t="s">
        <v>2015</v>
      </c>
      <c r="C1091" s="499">
        <v>0</v>
      </c>
      <c r="D1091" s="499">
        <v>0</v>
      </c>
      <c r="E1091" s="500" t="str">
        <f t="shared" si="51"/>
        <v/>
      </c>
      <c r="F1091" s="495" t="str">
        <f t="shared" si="52"/>
        <v>否</v>
      </c>
      <c r="G1091" s="481" t="str">
        <f t="shared" si="53"/>
        <v>项</v>
      </c>
    </row>
    <row r="1092" ht="36" customHeight="1" spans="1:7">
      <c r="A1092" s="497" t="s">
        <v>2016</v>
      </c>
      <c r="B1092" s="498" t="s">
        <v>2017</v>
      </c>
      <c r="C1092" s="499">
        <v>0</v>
      </c>
      <c r="D1092" s="499">
        <v>0</v>
      </c>
      <c r="E1092" s="500" t="str">
        <f t="shared" ref="E1092:E1154" si="54">IF(C1092&gt;0,D1092/C1092-1,IF(C1092&lt;0,-(D1092/C1092-1),""))</f>
        <v/>
      </c>
      <c r="F1092" s="495" t="str">
        <f t="shared" ref="F1092:F1155" si="55">IF(LEN(A1092)=3,"是",IF(B1092&lt;&gt;"",IF(SUM(C1092:D1092)&lt;&gt;0,"是","否"),"是"))</f>
        <v>否</v>
      </c>
      <c r="G1092" s="481" t="str">
        <f t="shared" ref="G1092:G1155" si="56">IF(LEN(A1092)=3,"类",IF(LEN(A1092)=5,"款","项"))</f>
        <v>项</v>
      </c>
    </row>
    <row r="1093" ht="36" customHeight="1" spans="1:7">
      <c r="A1093" s="497" t="s">
        <v>2018</v>
      </c>
      <c r="B1093" s="498" t="s">
        <v>2019</v>
      </c>
      <c r="C1093" s="499">
        <v>0</v>
      </c>
      <c r="D1093" s="499">
        <v>0</v>
      </c>
      <c r="E1093" s="500" t="str">
        <f t="shared" si="54"/>
        <v/>
      </c>
      <c r="F1093" s="495" t="str">
        <f t="shared" si="55"/>
        <v>否</v>
      </c>
      <c r="G1093" s="481" t="str">
        <f t="shared" si="56"/>
        <v>项</v>
      </c>
    </row>
    <row r="1094" ht="36" customHeight="1" spans="1:7">
      <c r="A1094" s="497" t="s">
        <v>2020</v>
      </c>
      <c r="B1094" s="498" t="s">
        <v>2021</v>
      </c>
      <c r="C1094" s="499"/>
      <c r="D1094" s="499"/>
      <c r="E1094" s="500"/>
      <c r="F1094" s="495" t="str">
        <f t="shared" si="55"/>
        <v>否</v>
      </c>
      <c r="G1094" s="481" t="str">
        <f t="shared" si="56"/>
        <v>项</v>
      </c>
    </row>
    <row r="1095" ht="36" customHeight="1" spans="1:7">
      <c r="A1095" s="490" t="s">
        <v>2022</v>
      </c>
      <c r="B1095" s="506" t="s">
        <v>543</v>
      </c>
      <c r="C1095" s="515"/>
      <c r="D1095" s="515"/>
      <c r="E1095" s="494"/>
      <c r="F1095" s="495" t="str">
        <f t="shared" si="55"/>
        <v>否</v>
      </c>
      <c r="G1095" s="481" t="str">
        <f t="shared" si="56"/>
        <v>项</v>
      </c>
    </row>
    <row r="1096" ht="36" customHeight="1" spans="1:7">
      <c r="A1096" s="490" t="s">
        <v>109</v>
      </c>
      <c r="B1096" s="491" t="s">
        <v>110</v>
      </c>
      <c r="C1096" s="493">
        <f>C1097+C1107+C1113</f>
        <v>394</v>
      </c>
      <c r="D1096" s="493">
        <f>D1097+D1107+D1113</f>
        <v>577</v>
      </c>
      <c r="E1096" s="494"/>
      <c r="F1096" s="495" t="str">
        <f t="shared" si="55"/>
        <v>是</v>
      </c>
      <c r="G1096" s="481" t="str">
        <f t="shared" si="56"/>
        <v>类</v>
      </c>
    </row>
    <row r="1097" ht="36" customHeight="1" spans="1:7">
      <c r="A1097" s="490" t="s">
        <v>2023</v>
      </c>
      <c r="B1097" s="491" t="s">
        <v>2024</v>
      </c>
      <c r="C1097" s="493">
        <f>SUM(C1098:C1106)</f>
        <v>394</v>
      </c>
      <c r="D1097" s="493">
        <f>SUM(D1098:D1106)</f>
        <v>342</v>
      </c>
      <c r="E1097" s="494"/>
      <c r="F1097" s="495" t="str">
        <f t="shared" si="55"/>
        <v>是</v>
      </c>
      <c r="G1097" s="481" t="str">
        <f t="shared" si="56"/>
        <v>款</v>
      </c>
    </row>
    <row r="1098" ht="36" customHeight="1" spans="1:7">
      <c r="A1098" s="497" t="s">
        <v>2025</v>
      </c>
      <c r="B1098" s="498" t="s">
        <v>162</v>
      </c>
      <c r="C1098" s="499">
        <v>359</v>
      </c>
      <c r="D1098" s="499">
        <v>336</v>
      </c>
      <c r="E1098" s="500"/>
      <c r="F1098" s="495" t="str">
        <f t="shared" si="55"/>
        <v>是</v>
      </c>
      <c r="G1098" s="481" t="str">
        <f t="shared" si="56"/>
        <v>项</v>
      </c>
    </row>
    <row r="1099" ht="36" customHeight="1" spans="1:7">
      <c r="A1099" s="497" t="s">
        <v>2026</v>
      </c>
      <c r="B1099" s="498" t="s">
        <v>164</v>
      </c>
      <c r="C1099" s="499">
        <v>9</v>
      </c>
      <c r="D1099" s="499">
        <v>6</v>
      </c>
      <c r="E1099" s="500">
        <f t="shared" si="54"/>
        <v>-0.333333333333333</v>
      </c>
      <c r="F1099" s="495" t="str">
        <f t="shared" si="55"/>
        <v>是</v>
      </c>
      <c r="G1099" s="481" t="str">
        <f t="shared" si="56"/>
        <v>项</v>
      </c>
    </row>
    <row r="1100" ht="36" customHeight="1" spans="1:7">
      <c r="A1100" s="497" t="s">
        <v>2027</v>
      </c>
      <c r="B1100" s="498" t="s">
        <v>166</v>
      </c>
      <c r="C1100" s="499">
        <v>0</v>
      </c>
      <c r="D1100" s="499">
        <v>0</v>
      </c>
      <c r="E1100" s="500" t="str">
        <f t="shared" si="54"/>
        <v/>
      </c>
      <c r="F1100" s="495" t="str">
        <f t="shared" si="55"/>
        <v>否</v>
      </c>
      <c r="G1100" s="481" t="str">
        <f t="shared" si="56"/>
        <v>项</v>
      </c>
    </row>
    <row r="1101" ht="36" customHeight="1" spans="1:7">
      <c r="A1101" s="497" t="s">
        <v>2028</v>
      </c>
      <c r="B1101" s="498" t="s">
        <v>2029</v>
      </c>
      <c r="C1101" s="499">
        <v>0</v>
      </c>
      <c r="D1101" s="499">
        <v>0</v>
      </c>
      <c r="E1101" s="500" t="str">
        <f t="shared" si="54"/>
        <v/>
      </c>
      <c r="F1101" s="495" t="str">
        <f t="shared" si="55"/>
        <v>否</v>
      </c>
      <c r="G1101" s="481" t="str">
        <f t="shared" si="56"/>
        <v>项</v>
      </c>
    </row>
    <row r="1102" ht="36" customHeight="1" spans="1:7">
      <c r="A1102" s="497" t="s">
        <v>2030</v>
      </c>
      <c r="B1102" s="498" t="s">
        <v>2031</v>
      </c>
      <c r="C1102" s="499">
        <v>0</v>
      </c>
      <c r="D1102" s="499">
        <v>0</v>
      </c>
      <c r="E1102" s="500" t="str">
        <f t="shared" si="54"/>
        <v/>
      </c>
      <c r="F1102" s="495" t="str">
        <f t="shared" si="55"/>
        <v>否</v>
      </c>
      <c r="G1102" s="481" t="str">
        <f t="shared" si="56"/>
        <v>项</v>
      </c>
    </row>
    <row r="1103" ht="36" customHeight="1" spans="1:7">
      <c r="A1103" s="497" t="s">
        <v>2032</v>
      </c>
      <c r="B1103" s="498" t="s">
        <v>2033</v>
      </c>
      <c r="C1103" s="499">
        <v>0</v>
      </c>
      <c r="D1103" s="499">
        <v>0</v>
      </c>
      <c r="E1103" s="500" t="str">
        <f t="shared" si="54"/>
        <v/>
      </c>
      <c r="F1103" s="495" t="str">
        <f t="shared" si="55"/>
        <v>否</v>
      </c>
      <c r="G1103" s="481" t="str">
        <f t="shared" si="56"/>
        <v>项</v>
      </c>
    </row>
    <row r="1104" ht="36" customHeight="1" spans="1:7">
      <c r="A1104" s="497" t="s">
        <v>2034</v>
      </c>
      <c r="B1104" s="498" t="s">
        <v>2035</v>
      </c>
      <c r="C1104" s="499">
        <v>0</v>
      </c>
      <c r="D1104" s="499">
        <v>0</v>
      </c>
      <c r="E1104" s="500" t="str">
        <f t="shared" si="54"/>
        <v/>
      </c>
      <c r="F1104" s="495" t="str">
        <f t="shared" si="55"/>
        <v>否</v>
      </c>
      <c r="G1104" s="481" t="str">
        <f t="shared" si="56"/>
        <v>项</v>
      </c>
    </row>
    <row r="1105" ht="36" customHeight="1" spans="1:7">
      <c r="A1105" s="497" t="s">
        <v>2036</v>
      </c>
      <c r="B1105" s="498" t="s">
        <v>180</v>
      </c>
      <c r="C1105" s="499">
        <v>0</v>
      </c>
      <c r="D1105" s="499">
        <v>0</v>
      </c>
      <c r="E1105" s="500" t="str">
        <f t="shared" si="54"/>
        <v/>
      </c>
      <c r="F1105" s="495" t="str">
        <f t="shared" si="55"/>
        <v>否</v>
      </c>
      <c r="G1105" s="481" t="str">
        <f t="shared" si="56"/>
        <v>项</v>
      </c>
    </row>
    <row r="1106" ht="36" customHeight="1" spans="1:7">
      <c r="A1106" s="497" t="s">
        <v>2037</v>
      </c>
      <c r="B1106" s="498" t="s">
        <v>2038</v>
      </c>
      <c r="C1106" s="499">
        <v>26</v>
      </c>
      <c r="D1106" s="499"/>
      <c r="E1106" s="500"/>
      <c r="F1106" s="495" t="str">
        <f t="shared" si="55"/>
        <v>是</v>
      </c>
      <c r="G1106" s="481" t="str">
        <f t="shared" si="56"/>
        <v>项</v>
      </c>
    </row>
    <row r="1107" ht="36" customHeight="1" spans="1:7">
      <c r="A1107" s="490" t="s">
        <v>2039</v>
      </c>
      <c r="B1107" s="491" t="s">
        <v>2040</v>
      </c>
      <c r="C1107" s="493"/>
      <c r="D1107" s="493">
        <v>235</v>
      </c>
      <c r="E1107" s="494"/>
      <c r="F1107" s="495" t="str">
        <f t="shared" si="55"/>
        <v>是</v>
      </c>
      <c r="G1107" s="481" t="str">
        <f t="shared" si="56"/>
        <v>款</v>
      </c>
    </row>
    <row r="1108" ht="36" customHeight="1" spans="1:7">
      <c r="A1108" s="497" t="s">
        <v>2041</v>
      </c>
      <c r="B1108" s="498" t="s">
        <v>162</v>
      </c>
      <c r="C1108" s="499">
        <v>0</v>
      </c>
      <c r="D1108" s="499">
        <v>0</v>
      </c>
      <c r="E1108" s="500" t="str">
        <f t="shared" si="54"/>
        <v/>
      </c>
      <c r="F1108" s="495" t="str">
        <f t="shared" si="55"/>
        <v>否</v>
      </c>
      <c r="G1108" s="481" t="str">
        <f t="shared" si="56"/>
        <v>项</v>
      </c>
    </row>
    <row r="1109" ht="36" customHeight="1" spans="1:7">
      <c r="A1109" s="497" t="s">
        <v>2042</v>
      </c>
      <c r="B1109" s="498" t="s">
        <v>164</v>
      </c>
      <c r="C1109" s="499">
        <v>0</v>
      </c>
      <c r="D1109" s="499">
        <v>0</v>
      </c>
      <c r="E1109" s="500" t="str">
        <f t="shared" si="54"/>
        <v/>
      </c>
      <c r="F1109" s="495" t="str">
        <f t="shared" si="55"/>
        <v>否</v>
      </c>
      <c r="G1109" s="481" t="str">
        <f t="shared" si="56"/>
        <v>项</v>
      </c>
    </row>
    <row r="1110" ht="36" customHeight="1" spans="1:7">
      <c r="A1110" s="497" t="s">
        <v>2043</v>
      </c>
      <c r="B1110" s="498" t="s">
        <v>166</v>
      </c>
      <c r="C1110" s="499">
        <v>0</v>
      </c>
      <c r="D1110" s="499">
        <v>0</v>
      </c>
      <c r="E1110" s="500" t="str">
        <f t="shared" si="54"/>
        <v/>
      </c>
      <c r="F1110" s="495" t="str">
        <f t="shared" si="55"/>
        <v>否</v>
      </c>
      <c r="G1110" s="481" t="str">
        <f t="shared" si="56"/>
        <v>项</v>
      </c>
    </row>
    <row r="1111" ht="36" customHeight="1" spans="1:7">
      <c r="A1111" s="497" t="s">
        <v>2044</v>
      </c>
      <c r="B1111" s="498" t="s">
        <v>2045</v>
      </c>
      <c r="C1111" s="499">
        <v>0</v>
      </c>
      <c r="D1111" s="499">
        <v>0</v>
      </c>
      <c r="E1111" s="500" t="str">
        <f t="shared" si="54"/>
        <v/>
      </c>
      <c r="F1111" s="495" t="str">
        <f t="shared" si="55"/>
        <v>否</v>
      </c>
      <c r="G1111" s="481" t="str">
        <f t="shared" si="56"/>
        <v>项</v>
      </c>
    </row>
    <row r="1112" ht="36" customHeight="1" spans="1:7">
      <c r="A1112" s="497" t="s">
        <v>2046</v>
      </c>
      <c r="B1112" s="498" t="s">
        <v>2047</v>
      </c>
      <c r="C1112" s="499"/>
      <c r="D1112" s="499">
        <v>235</v>
      </c>
      <c r="E1112" s="500"/>
      <c r="F1112" s="495" t="str">
        <f t="shared" si="55"/>
        <v>是</v>
      </c>
      <c r="G1112" s="481" t="str">
        <f t="shared" si="56"/>
        <v>项</v>
      </c>
    </row>
    <row r="1113" ht="36" customHeight="1" spans="1:7">
      <c r="A1113" s="490" t="s">
        <v>2048</v>
      </c>
      <c r="B1113" s="491" t="s">
        <v>2049</v>
      </c>
      <c r="C1113" s="493"/>
      <c r="D1113" s="493"/>
      <c r="E1113" s="494"/>
      <c r="F1113" s="495" t="str">
        <f t="shared" si="55"/>
        <v>否</v>
      </c>
      <c r="G1113" s="481" t="str">
        <f t="shared" si="56"/>
        <v>款</v>
      </c>
    </row>
    <row r="1114" ht="36" customHeight="1" spans="1:7">
      <c r="A1114" s="497" t="s">
        <v>2050</v>
      </c>
      <c r="B1114" s="498" t="s">
        <v>2051</v>
      </c>
      <c r="C1114" s="499">
        <v>0</v>
      </c>
      <c r="D1114" s="499">
        <v>0</v>
      </c>
      <c r="E1114" s="500" t="str">
        <f t="shared" si="54"/>
        <v/>
      </c>
      <c r="F1114" s="495" t="str">
        <f t="shared" si="55"/>
        <v>否</v>
      </c>
      <c r="G1114" s="481" t="str">
        <f t="shared" si="56"/>
        <v>项</v>
      </c>
    </row>
    <row r="1115" ht="36" customHeight="1" spans="1:7">
      <c r="A1115" s="497" t="s">
        <v>2052</v>
      </c>
      <c r="B1115" s="498" t="s">
        <v>2053</v>
      </c>
      <c r="C1115" s="499"/>
      <c r="D1115" s="499"/>
      <c r="E1115" s="500"/>
      <c r="F1115" s="495" t="str">
        <f t="shared" si="55"/>
        <v>否</v>
      </c>
      <c r="G1115" s="481" t="str">
        <f t="shared" si="56"/>
        <v>项</v>
      </c>
    </row>
    <row r="1116" ht="36" customHeight="1" spans="1:7">
      <c r="A1116" s="505" t="s">
        <v>2054</v>
      </c>
      <c r="B1116" s="506" t="s">
        <v>543</v>
      </c>
      <c r="C1116" s="507"/>
      <c r="D1116" s="507"/>
      <c r="E1116" s="494"/>
      <c r="F1116" s="495" t="str">
        <f t="shared" si="55"/>
        <v>否</v>
      </c>
      <c r="G1116" s="481" t="str">
        <f t="shared" si="56"/>
        <v>项</v>
      </c>
    </row>
    <row r="1117" ht="36" customHeight="1" spans="1:7">
      <c r="A1117" s="490" t="s">
        <v>112</v>
      </c>
      <c r="B1117" s="491" t="s">
        <v>113</v>
      </c>
      <c r="C1117" s="493">
        <f>C1118+C1125+C1135+C1141</f>
        <v>93</v>
      </c>
      <c r="D1117" s="493">
        <f>D1118+D1125+D1135+D1141</f>
        <v>82</v>
      </c>
      <c r="E1117" s="494"/>
      <c r="F1117" s="495" t="str">
        <f t="shared" si="55"/>
        <v>是</v>
      </c>
      <c r="G1117" s="481" t="str">
        <f t="shared" si="56"/>
        <v>类</v>
      </c>
    </row>
    <row r="1118" ht="36" customHeight="1" spans="1:7">
      <c r="A1118" s="490" t="s">
        <v>2055</v>
      </c>
      <c r="B1118" s="491" t="s">
        <v>2056</v>
      </c>
      <c r="C1118" s="493">
        <f>SUM(C1119:C1124)</f>
        <v>75</v>
      </c>
      <c r="D1118" s="493">
        <f>SUM(D1119:D1124)</f>
        <v>72</v>
      </c>
      <c r="E1118" s="494">
        <f t="shared" si="54"/>
        <v>-0.04</v>
      </c>
      <c r="F1118" s="495" t="str">
        <f t="shared" si="55"/>
        <v>是</v>
      </c>
      <c r="G1118" s="481" t="str">
        <f t="shared" si="56"/>
        <v>款</v>
      </c>
    </row>
    <row r="1119" ht="36" customHeight="1" spans="1:7">
      <c r="A1119" s="497" t="s">
        <v>2057</v>
      </c>
      <c r="B1119" s="498" t="s">
        <v>162</v>
      </c>
      <c r="C1119" s="499">
        <v>0</v>
      </c>
      <c r="D1119" s="499">
        <v>0</v>
      </c>
      <c r="E1119" s="500" t="str">
        <f t="shared" si="54"/>
        <v/>
      </c>
      <c r="F1119" s="495" t="str">
        <f t="shared" si="55"/>
        <v>否</v>
      </c>
      <c r="G1119" s="481" t="str">
        <f t="shared" si="56"/>
        <v>项</v>
      </c>
    </row>
    <row r="1120" ht="36" customHeight="1" spans="1:7">
      <c r="A1120" s="497" t="s">
        <v>2058</v>
      </c>
      <c r="B1120" s="498" t="s">
        <v>164</v>
      </c>
      <c r="C1120" s="499">
        <v>42</v>
      </c>
      <c r="D1120" s="499">
        <v>41</v>
      </c>
      <c r="E1120" s="500">
        <f t="shared" si="54"/>
        <v>-0.0238095238095238</v>
      </c>
      <c r="F1120" s="495" t="str">
        <f t="shared" si="55"/>
        <v>是</v>
      </c>
      <c r="G1120" s="481" t="str">
        <f t="shared" si="56"/>
        <v>项</v>
      </c>
    </row>
    <row r="1121" ht="36" customHeight="1" spans="1:7">
      <c r="A1121" s="497" t="s">
        <v>2059</v>
      </c>
      <c r="B1121" s="498" t="s">
        <v>166</v>
      </c>
      <c r="C1121" s="499">
        <v>0</v>
      </c>
      <c r="D1121" s="499">
        <v>0</v>
      </c>
      <c r="E1121" s="500" t="str">
        <f t="shared" si="54"/>
        <v/>
      </c>
      <c r="F1121" s="495" t="str">
        <f t="shared" si="55"/>
        <v>否</v>
      </c>
      <c r="G1121" s="481" t="str">
        <f t="shared" si="56"/>
        <v>项</v>
      </c>
    </row>
    <row r="1122" ht="36" customHeight="1" spans="1:7">
      <c r="A1122" s="497" t="s">
        <v>2060</v>
      </c>
      <c r="B1122" s="498" t="s">
        <v>2061</v>
      </c>
      <c r="C1122" s="499">
        <v>0</v>
      </c>
      <c r="D1122" s="499">
        <v>0</v>
      </c>
      <c r="E1122" s="500" t="str">
        <f t="shared" si="54"/>
        <v/>
      </c>
      <c r="F1122" s="495" t="str">
        <f t="shared" si="55"/>
        <v>否</v>
      </c>
      <c r="G1122" s="481" t="str">
        <f t="shared" si="56"/>
        <v>项</v>
      </c>
    </row>
    <row r="1123" ht="36" customHeight="1" spans="1:7">
      <c r="A1123" s="497" t="s">
        <v>2062</v>
      </c>
      <c r="B1123" s="498" t="s">
        <v>180</v>
      </c>
      <c r="C1123" s="499">
        <v>33</v>
      </c>
      <c r="D1123" s="499">
        <v>31</v>
      </c>
      <c r="E1123" s="500">
        <f t="shared" si="54"/>
        <v>-0.0606060606060606</v>
      </c>
      <c r="F1123" s="495" t="str">
        <f t="shared" si="55"/>
        <v>是</v>
      </c>
      <c r="G1123" s="481" t="str">
        <f t="shared" si="56"/>
        <v>项</v>
      </c>
    </row>
    <row r="1124" ht="36" customHeight="1" spans="1:7">
      <c r="A1124" s="497" t="s">
        <v>2063</v>
      </c>
      <c r="B1124" s="498" t="s">
        <v>2064</v>
      </c>
      <c r="C1124" s="499">
        <v>0</v>
      </c>
      <c r="D1124" s="499">
        <v>0</v>
      </c>
      <c r="E1124" s="500" t="str">
        <f t="shared" si="54"/>
        <v/>
      </c>
      <c r="F1124" s="495" t="str">
        <f t="shared" si="55"/>
        <v>否</v>
      </c>
      <c r="G1124" s="481" t="str">
        <f t="shared" si="56"/>
        <v>项</v>
      </c>
    </row>
    <row r="1125" ht="36" customHeight="1" spans="1:7">
      <c r="A1125" s="491">
        <v>21702</v>
      </c>
      <c r="B1125" s="516" t="s">
        <v>2065</v>
      </c>
      <c r="C1125" s="493">
        <v>6</v>
      </c>
      <c r="D1125" s="493"/>
      <c r="E1125" s="494">
        <f t="shared" si="54"/>
        <v>-1</v>
      </c>
      <c r="F1125" s="495" t="str">
        <f t="shared" si="55"/>
        <v>是</v>
      </c>
      <c r="G1125" s="481" t="str">
        <f t="shared" si="56"/>
        <v>款</v>
      </c>
    </row>
    <row r="1126" ht="36" customHeight="1" spans="1:7">
      <c r="A1126" s="512">
        <v>2170201</v>
      </c>
      <c r="B1126" s="512" t="s">
        <v>2066</v>
      </c>
      <c r="C1126" s="499">
        <v>0</v>
      </c>
      <c r="D1126" s="499">
        <v>0</v>
      </c>
      <c r="E1126" s="500" t="str">
        <f t="shared" si="54"/>
        <v/>
      </c>
      <c r="F1126" s="495" t="str">
        <f t="shared" si="55"/>
        <v>否</v>
      </c>
      <c r="G1126" s="481" t="str">
        <f t="shared" si="56"/>
        <v>项</v>
      </c>
    </row>
    <row r="1127" ht="36" customHeight="1" spans="1:7">
      <c r="A1127" s="512">
        <v>2170202</v>
      </c>
      <c r="B1127" s="512" t="s">
        <v>2067</v>
      </c>
      <c r="C1127" s="499">
        <v>0</v>
      </c>
      <c r="D1127" s="499">
        <v>0</v>
      </c>
      <c r="E1127" s="500" t="str">
        <f t="shared" si="54"/>
        <v/>
      </c>
      <c r="F1127" s="495" t="str">
        <f t="shared" si="55"/>
        <v>否</v>
      </c>
      <c r="G1127" s="481" t="str">
        <f t="shared" si="56"/>
        <v>项</v>
      </c>
    </row>
    <row r="1128" ht="36" customHeight="1" spans="1:7">
      <c r="A1128" s="512">
        <v>2170203</v>
      </c>
      <c r="B1128" s="512" t="s">
        <v>2068</v>
      </c>
      <c r="C1128" s="499">
        <v>0</v>
      </c>
      <c r="D1128" s="499">
        <v>0</v>
      </c>
      <c r="E1128" s="500" t="str">
        <f t="shared" si="54"/>
        <v/>
      </c>
      <c r="F1128" s="495" t="str">
        <f t="shared" si="55"/>
        <v>否</v>
      </c>
      <c r="G1128" s="481" t="str">
        <f t="shared" si="56"/>
        <v>项</v>
      </c>
    </row>
    <row r="1129" ht="36" customHeight="1" spans="1:7">
      <c r="A1129" s="512">
        <v>2170204</v>
      </c>
      <c r="B1129" s="512" t="s">
        <v>2069</v>
      </c>
      <c r="C1129" s="499">
        <v>6</v>
      </c>
      <c r="D1129" s="499">
        <v>0</v>
      </c>
      <c r="E1129" s="500">
        <f t="shared" si="54"/>
        <v>-1</v>
      </c>
      <c r="F1129" s="495" t="str">
        <f t="shared" si="55"/>
        <v>是</v>
      </c>
      <c r="G1129" s="481" t="str">
        <f t="shared" si="56"/>
        <v>项</v>
      </c>
    </row>
    <row r="1130" ht="36" customHeight="1" spans="1:7">
      <c r="A1130" s="512">
        <v>2170205</v>
      </c>
      <c r="B1130" s="512" t="s">
        <v>2070</v>
      </c>
      <c r="C1130" s="499">
        <v>0</v>
      </c>
      <c r="D1130" s="499">
        <v>0</v>
      </c>
      <c r="E1130" s="500" t="str">
        <f t="shared" si="54"/>
        <v/>
      </c>
      <c r="F1130" s="495" t="str">
        <f t="shared" si="55"/>
        <v>否</v>
      </c>
      <c r="G1130" s="481" t="str">
        <f t="shared" si="56"/>
        <v>项</v>
      </c>
    </row>
    <row r="1131" ht="36" customHeight="1" spans="1:7">
      <c r="A1131" s="512">
        <v>2170206</v>
      </c>
      <c r="B1131" s="512" t="s">
        <v>2071</v>
      </c>
      <c r="C1131" s="499">
        <v>0</v>
      </c>
      <c r="D1131" s="499">
        <v>0</v>
      </c>
      <c r="E1131" s="500" t="str">
        <f t="shared" si="54"/>
        <v/>
      </c>
      <c r="F1131" s="495" t="str">
        <f t="shared" si="55"/>
        <v>否</v>
      </c>
      <c r="G1131" s="481" t="str">
        <f t="shared" si="56"/>
        <v>项</v>
      </c>
    </row>
    <row r="1132" ht="36" customHeight="1" spans="1:7">
      <c r="A1132" s="512">
        <v>2170207</v>
      </c>
      <c r="B1132" s="512" t="s">
        <v>2072</v>
      </c>
      <c r="C1132" s="499">
        <v>0</v>
      </c>
      <c r="D1132" s="499">
        <v>0</v>
      </c>
      <c r="E1132" s="500" t="str">
        <f t="shared" si="54"/>
        <v/>
      </c>
      <c r="F1132" s="495" t="str">
        <f t="shared" si="55"/>
        <v>否</v>
      </c>
      <c r="G1132" s="481" t="str">
        <f t="shared" si="56"/>
        <v>项</v>
      </c>
    </row>
    <row r="1133" ht="36" customHeight="1" spans="1:7">
      <c r="A1133" s="512">
        <v>2170208</v>
      </c>
      <c r="B1133" s="512" t="s">
        <v>2073</v>
      </c>
      <c r="C1133" s="499">
        <v>0</v>
      </c>
      <c r="D1133" s="499">
        <v>0</v>
      </c>
      <c r="E1133" s="500" t="str">
        <f t="shared" si="54"/>
        <v/>
      </c>
      <c r="F1133" s="495" t="str">
        <f t="shared" si="55"/>
        <v>否</v>
      </c>
      <c r="G1133" s="481" t="str">
        <f t="shared" si="56"/>
        <v>项</v>
      </c>
    </row>
    <row r="1134" ht="36" customHeight="1" spans="1:7">
      <c r="A1134" s="512">
        <v>2170299</v>
      </c>
      <c r="B1134" s="512" t="s">
        <v>2074</v>
      </c>
      <c r="C1134" s="499"/>
      <c r="D1134" s="499"/>
      <c r="E1134" s="500"/>
      <c r="F1134" s="495" t="str">
        <f t="shared" si="55"/>
        <v>否</v>
      </c>
      <c r="G1134" s="481" t="str">
        <f t="shared" si="56"/>
        <v>项</v>
      </c>
    </row>
    <row r="1135" ht="36" customHeight="1" spans="1:7">
      <c r="A1135" s="490" t="s">
        <v>2075</v>
      </c>
      <c r="B1135" s="491" t="s">
        <v>2076</v>
      </c>
      <c r="C1135" s="493"/>
      <c r="D1135" s="493">
        <v>10</v>
      </c>
      <c r="E1135" s="494"/>
      <c r="F1135" s="495" t="str">
        <f t="shared" si="55"/>
        <v>是</v>
      </c>
      <c r="G1135" s="481" t="str">
        <f t="shared" si="56"/>
        <v>款</v>
      </c>
    </row>
    <row r="1136" ht="36" customHeight="1" spans="1:7">
      <c r="A1136" s="497" t="s">
        <v>2077</v>
      </c>
      <c r="B1136" s="498" t="s">
        <v>2078</v>
      </c>
      <c r="C1136" s="499">
        <v>0</v>
      </c>
      <c r="D1136" s="499">
        <v>0</v>
      </c>
      <c r="E1136" s="500" t="str">
        <f t="shared" si="54"/>
        <v/>
      </c>
      <c r="F1136" s="495" t="str">
        <f t="shared" si="55"/>
        <v>否</v>
      </c>
      <c r="G1136" s="481" t="str">
        <f t="shared" si="56"/>
        <v>项</v>
      </c>
    </row>
    <row r="1137" ht="36" customHeight="1" spans="1:7">
      <c r="A1137" s="497" t="s">
        <v>2079</v>
      </c>
      <c r="B1137" s="498" t="s">
        <v>2080</v>
      </c>
      <c r="C1137" s="499">
        <v>0</v>
      </c>
      <c r="D1137" s="499">
        <v>0</v>
      </c>
      <c r="E1137" s="500" t="str">
        <f t="shared" si="54"/>
        <v/>
      </c>
      <c r="F1137" s="495" t="str">
        <f t="shared" si="55"/>
        <v>否</v>
      </c>
      <c r="G1137" s="481" t="str">
        <f t="shared" si="56"/>
        <v>项</v>
      </c>
    </row>
    <row r="1138" ht="36" customHeight="1" spans="1:7">
      <c r="A1138" s="497" t="s">
        <v>2081</v>
      </c>
      <c r="B1138" s="498" t="s">
        <v>2082</v>
      </c>
      <c r="C1138" s="499"/>
      <c r="D1138" s="499"/>
      <c r="E1138" s="500"/>
      <c r="F1138" s="495" t="str">
        <f t="shared" si="55"/>
        <v>否</v>
      </c>
      <c r="G1138" s="481" t="str">
        <f t="shared" si="56"/>
        <v>项</v>
      </c>
    </row>
    <row r="1139" ht="36" customHeight="1" spans="1:7">
      <c r="A1139" s="497" t="s">
        <v>2083</v>
      </c>
      <c r="B1139" s="498" t="s">
        <v>2084</v>
      </c>
      <c r="C1139" s="499">
        <v>0</v>
      </c>
      <c r="D1139" s="499">
        <v>0</v>
      </c>
      <c r="E1139" s="500" t="str">
        <f t="shared" si="54"/>
        <v/>
      </c>
      <c r="F1139" s="495" t="str">
        <f t="shared" si="55"/>
        <v>否</v>
      </c>
      <c r="G1139" s="481" t="str">
        <f t="shared" si="56"/>
        <v>项</v>
      </c>
    </row>
    <row r="1140" ht="36" customHeight="1" spans="1:7">
      <c r="A1140" s="497" t="s">
        <v>2085</v>
      </c>
      <c r="B1140" s="498" t="s">
        <v>2086</v>
      </c>
      <c r="C1140" s="499"/>
      <c r="D1140" s="499">
        <v>10</v>
      </c>
      <c r="E1140" s="500"/>
      <c r="F1140" s="495" t="str">
        <f t="shared" si="55"/>
        <v>是</v>
      </c>
      <c r="G1140" s="481" t="str">
        <f t="shared" si="56"/>
        <v>项</v>
      </c>
    </row>
    <row r="1141" ht="36" customHeight="1" spans="1:7">
      <c r="A1141" s="490" t="s">
        <v>2087</v>
      </c>
      <c r="B1141" s="491" t="s">
        <v>2088</v>
      </c>
      <c r="C1141" s="493">
        <v>12</v>
      </c>
      <c r="D1141" s="493"/>
      <c r="E1141" s="494"/>
      <c r="F1141" s="495" t="str">
        <f t="shared" si="55"/>
        <v>是</v>
      </c>
      <c r="G1141" s="481" t="str">
        <f t="shared" si="56"/>
        <v>款</v>
      </c>
    </row>
    <row r="1142" ht="36" customHeight="1" spans="1:7">
      <c r="A1142" s="498">
        <v>2179902</v>
      </c>
      <c r="B1142" s="498" t="s">
        <v>2089</v>
      </c>
      <c r="C1142" s="499">
        <v>12</v>
      </c>
      <c r="D1142" s="499">
        <v>0</v>
      </c>
      <c r="E1142" s="500">
        <f t="shared" si="54"/>
        <v>-1</v>
      </c>
      <c r="F1142" s="495" t="str">
        <f t="shared" si="55"/>
        <v>是</v>
      </c>
      <c r="G1142" s="481" t="str">
        <f t="shared" si="56"/>
        <v>项</v>
      </c>
    </row>
    <row r="1143" ht="36" customHeight="1" spans="1:7">
      <c r="A1143" s="498">
        <v>2179999</v>
      </c>
      <c r="B1143" s="498" t="s">
        <v>2086</v>
      </c>
      <c r="C1143" s="499"/>
      <c r="D1143" s="499"/>
      <c r="E1143" s="500"/>
      <c r="F1143" s="495" t="str">
        <f t="shared" si="55"/>
        <v>否</v>
      </c>
      <c r="G1143" s="481" t="str">
        <f t="shared" si="56"/>
        <v>项</v>
      </c>
    </row>
    <row r="1144" ht="36" customHeight="1" spans="1:7">
      <c r="A1144" s="491" t="s">
        <v>2090</v>
      </c>
      <c r="B1144" s="506" t="s">
        <v>543</v>
      </c>
      <c r="C1144" s="493"/>
      <c r="D1144" s="493"/>
      <c r="E1144" s="494"/>
      <c r="F1144" s="495" t="str">
        <f t="shared" si="55"/>
        <v>否</v>
      </c>
      <c r="G1144" s="481" t="str">
        <f t="shared" si="56"/>
        <v>项</v>
      </c>
    </row>
    <row r="1145" ht="36" customHeight="1" spans="1:7">
      <c r="A1145" s="490" t="s">
        <v>115</v>
      </c>
      <c r="B1145" s="491" t="s">
        <v>116</v>
      </c>
      <c r="C1145" s="493"/>
      <c r="D1145" s="493"/>
      <c r="E1145" s="494"/>
      <c r="F1145" s="495" t="str">
        <f t="shared" si="55"/>
        <v>是</v>
      </c>
      <c r="G1145" s="481" t="str">
        <f t="shared" si="56"/>
        <v>类</v>
      </c>
    </row>
    <row r="1146" ht="36" customHeight="1" spans="1:7">
      <c r="A1146" s="490" t="s">
        <v>2091</v>
      </c>
      <c r="B1146" s="491" t="s">
        <v>2092</v>
      </c>
      <c r="C1146" s="493">
        <v>0</v>
      </c>
      <c r="D1146" s="493">
        <v>0</v>
      </c>
      <c r="E1146" s="494" t="str">
        <f t="shared" si="54"/>
        <v/>
      </c>
      <c r="F1146" s="495" t="str">
        <f t="shared" si="55"/>
        <v>否</v>
      </c>
      <c r="G1146" s="481" t="str">
        <f t="shared" si="56"/>
        <v>款</v>
      </c>
    </row>
    <row r="1147" ht="36" customHeight="1" spans="1:7">
      <c r="A1147" s="490" t="s">
        <v>2093</v>
      </c>
      <c r="B1147" s="491" t="s">
        <v>2094</v>
      </c>
      <c r="C1147" s="493">
        <v>0</v>
      </c>
      <c r="D1147" s="493">
        <v>0</v>
      </c>
      <c r="E1147" s="494" t="str">
        <f t="shared" si="54"/>
        <v/>
      </c>
      <c r="F1147" s="495" t="str">
        <f t="shared" si="55"/>
        <v>否</v>
      </c>
      <c r="G1147" s="481" t="str">
        <f t="shared" si="56"/>
        <v>款</v>
      </c>
    </row>
    <row r="1148" ht="36" customHeight="1" spans="1:7">
      <c r="A1148" s="490" t="s">
        <v>2095</v>
      </c>
      <c r="B1148" s="491" t="s">
        <v>2096</v>
      </c>
      <c r="C1148" s="493">
        <v>0</v>
      </c>
      <c r="D1148" s="493">
        <v>0</v>
      </c>
      <c r="E1148" s="494" t="str">
        <f t="shared" si="54"/>
        <v/>
      </c>
      <c r="F1148" s="495" t="str">
        <f t="shared" si="55"/>
        <v>否</v>
      </c>
      <c r="G1148" s="481" t="str">
        <f t="shared" si="56"/>
        <v>款</v>
      </c>
    </row>
    <row r="1149" ht="36" customHeight="1" spans="1:7">
      <c r="A1149" s="490" t="s">
        <v>2097</v>
      </c>
      <c r="B1149" s="491" t="s">
        <v>2098</v>
      </c>
      <c r="C1149" s="493">
        <v>0</v>
      </c>
      <c r="D1149" s="493">
        <v>0</v>
      </c>
      <c r="E1149" s="494" t="str">
        <f t="shared" si="54"/>
        <v/>
      </c>
      <c r="F1149" s="495" t="str">
        <f t="shared" si="55"/>
        <v>否</v>
      </c>
      <c r="G1149" s="481" t="str">
        <f t="shared" si="56"/>
        <v>款</v>
      </c>
    </row>
    <row r="1150" ht="36" customHeight="1" spans="1:7">
      <c r="A1150" s="490" t="s">
        <v>2099</v>
      </c>
      <c r="B1150" s="491" t="s">
        <v>2100</v>
      </c>
      <c r="C1150" s="493">
        <v>0</v>
      </c>
      <c r="D1150" s="493">
        <v>0</v>
      </c>
      <c r="E1150" s="494" t="str">
        <f t="shared" si="54"/>
        <v/>
      </c>
      <c r="F1150" s="495" t="str">
        <f t="shared" si="55"/>
        <v>否</v>
      </c>
      <c r="G1150" s="481" t="str">
        <f t="shared" si="56"/>
        <v>款</v>
      </c>
    </row>
    <row r="1151" ht="36" customHeight="1" spans="1:7">
      <c r="A1151" s="490" t="s">
        <v>2101</v>
      </c>
      <c r="B1151" s="491" t="s">
        <v>2102</v>
      </c>
      <c r="C1151" s="493">
        <v>0</v>
      </c>
      <c r="D1151" s="493">
        <v>0</v>
      </c>
      <c r="E1151" s="494" t="str">
        <f t="shared" si="54"/>
        <v/>
      </c>
      <c r="F1151" s="495" t="str">
        <f t="shared" si="55"/>
        <v>否</v>
      </c>
      <c r="G1151" s="481" t="str">
        <f t="shared" si="56"/>
        <v>款</v>
      </c>
    </row>
    <row r="1152" ht="36" customHeight="1" spans="1:7">
      <c r="A1152" s="490" t="s">
        <v>2103</v>
      </c>
      <c r="B1152" s="491" t="s">
        <v>2104</v>
      </c>
      <c r="C1152" s="493">
        <v>0</v>
      </c>
      <c r="D1152" s="493">
        <v>0</v>
      </c>
      <c r="E1152" s="494" t="str">
        <f t="shared" si="54"/>
        <v/>
      </c>
      <c r="F1152" s="495" t="str">
        <f t="shared" si="55"/>
        <v>否</v>
      </c>
      <c r="G1152" s="481" t="str">
        <f t="shared" si="56"/>
        <v>款</v>
      </c>
    </row>
    <row r="1153" ht="36" customHeight="1" spans="1:7">
      <c r="A1153" s="490" t="s">
        <v>2105</v>
      </c>
      <c r="B1153" s="491" t="s">
        <v>2106</v>
      </c>
      <c r="C1153" s="493">
        <v>0</v>
      </c>
      <c r="D1153" s="493">
        <v>0</v>
      </c>
      <c r="E1153" s="494" t="str">
        <f t="shared" si="54"/>
        <v/>
      </c>
      <c r="F1153" s="495" t="str">
        <f t="shared" si="55"/>
        <v>否</v>
      </c>
      <c r="G1153" s="481" t="str">
        <f t="shared" si="56"/>
        <v>款</v>
      </c>
    </row>
    <row r="1154" ht="36" customHeight="1" spans="1:7">
      <c r="A1154" s="490" t="s">
        <v>2107</v>
      </c>
      <c r="B1154" s="491" t="s">
        <v>2108</v>
      </c>
      <c r="C1154" s="493">
        <v>0</v>
      </c>
      <c r="D1154" s="493">
        <v>0</v>
      </c>
      <c r="E1154" s="494" t="str">
        <f t="shared" si="54"/>
        <v/>
      </c>
      <c r="F1154" s="495" t="str">
        <f t="shared" si="55"/>
        <v>否</v>
      </c>
      <c r="G1154" s="481" t="str">
        <f t="shared" si="56"/>
        <v>款</v>
      </c>
    </row>
    <row r="1155" ht="36" customHeight="1" spans="1:7">
      <c r="A1155" s="490" t="s">
        <v>117</v>
      </c>
      <c r="B1155" s="491" t="s">
        <v>118</v>
      </c>
      <c r="C1155" s="493">
        <f>SUM(C1156,C1183,C1198)</f>
        <v>2276</v>
      </c>
      <c r="D1155" s="493">
        <f>SUM(D1156,D1183,D1198)</f>
        <v>2333</v>
      </c>
      <c r="E1155" s="494"/>
      <c r="F1155" s="495" t="str">
        <f t="shared" si="55"/>
        <v>是</v>
      </c>
      <c r="G1155" s="481" t="str">
        <f t="shared" si="56"/>
        <v>类</v>
      </c>
    </row>
    <row r="1156" ht="36" customHeight="1" spans="1:7">
      <c r="A1156" s="490" t="s">
        <v>2109</v>
      </c>
      <c r="B1156" s="491" t="s">
        <v>2110</v>
      </c>
      <c r="C1156" s="493">
        <f>SUM(C1157:C1182)</f>
        <v>1968</v>
      </c>
      <c r="D1156" s="493">
        <f>SUM(D1157:D1182)</f>
        <v>2015</v>
      </c>
      <c r="E1156" s="494"/>
      <c r="F1156" s="495" t="str">
        <f t="shared" ref="F1156:F1219" si="57">IF(LEN(A1156)=3,"是",IF(B1156&lt;&gt;"",IF(SUM(C1156:D1156)&lt;&gt;0,"是","否"),"是"))</f>
        <v>是</v>
      </c>
      <c r="G1156" s="481" t="str">
        <f t="shared" ref="G1156:G1219" si="58">IF(LEN(A1156)=3,"类",IF(LEN(A1156)=5,"款","项"))</f>
        <v>款</v>
      </c>
    </row>
    <row r="1157" ht="36" customHeight="1" spans="1:7">
      <c r="A1157" s="497" t="s">
        <v>2111</v>
      </c>
      <c r="B1157" s="498" t="s">
        <v>162</v>
      </c>
      <c r="C1157" s="499">
        <v>1566</v>
      </c>
      <c r="D1157" s="499">
        <v>1632</v>
      </c>
      <c r="E1157" s="500"/>
      <c r="F1157" s="495" t="str">
        <f t="shared" si="57"/>
        <v>是</v>
      </c>
      <c r="G1157" s="481" t="str">
        <f t="shared" si="58"/>
        <v>项</v>
      </c>
    </row>
    <row r="1158" ht="36" customHeight="1" spans="1:7">
      <c r="A1158" s="497" t="s">
        <v>2112</v>
      </c>
      <c r="B1158" s="498" t="s">
        <v>164</v>
      </c>
      <c r="C1158" s="499">
        <v>20</v>
      </c>
      <c r="D1158" s="499">
        <v>13</v>
      </c>
      <c r="E1158" s="500">
        <f t="shared" ref="E1158:E1218" si="59">IF(C1158&gt;0,D1158/C1158-1,IF(C1158&lt;0,-(D1158/C1158-1),""))</f>
        <v>-0.35</v>
      </c>
      <c r="F1158" s="495" t="str">
        <f t="shared" si="57"/>
        <v>是</v>
      </c>
      <c r="G1158" s="481" t="str">
        <f t="shared" si="58"/>
        <v>项</v>
      </c>
    </row>
    <row r="1159" ht="36" customHeight="1" spans="1:7">
      <c r="A1159" s="497" t="s">
        <v>2113</v>
      </c>
      <c r="B1159" s="498" t="s">
        <v>166</v>
      </c>
      <c r="C1159" s="499"/>
      <c r="D1159" s="499"/>
      <c r="E1159" s="500"/>
      <c r="F1159" s="495" t="str">
        <f t="shared" si="57"/>
        <v>否</v>
      </c>
      <c r="G1159" s="481" t="str">
        <f t="shared" si="58"/>
        <v>项</v>
      </c>
    </row>
    <row r="1160" ht="36" customHeight="1" spans="1:7">
      <c r="A1160" s="497" t="s">
        <v>2114</v>
      </c>
      <c r="B1160" s="498" t="s">
        <v>2115</v>
      </c>
      <c r="C1160" s="499">
        <v>12</v>
      </c>
      <c r="D1160" s="499">
        <v>5</v>
      </c>
      <c r="E1160" s="500"/>
      <c r="F1160" s="495" t="str">
        <f t="shared" si="57"/>
        <v>是</v>
      </c>
      <c r="G1160" s="481" t="str">
        <f t="shared" si="58"/>
        <v>项</v>
      </c>
    </row>
    <row r="1161" ht="36" customHeight="1" spans="1:7">
      <c r="A1161" s="497" t="s">
        <v>2116</v>
      </c>
      <c r="B1161" s="498" t="s">
        <v>2117</v>
      </c>
      <c r="C1161" s="499">
        <v>320</v>
      </c>
      <c r="D1161" s="499"/>
      <c r="E1161" s="500"/>
      <c r="F1161" s="495" t="str">
        <f t="shared" si="57"/>
        <v>是</v>
      </c>
      <c r="G1161" s="481" t="str">
        <f t="shared" si="58"/>
        <v>项</v>
      </c>
    </row>
    <row r="1162" ht="36" customHeight="1" spans="1:7">
      <c r="A1162" s="497" t="s">
        <v>2118</v>
      </c>
      <c r="B1162" s="498" t="s">
        <v>2119</v>
      </c>
      <c r="C1162" s="499"/>
      <c r="D1162" s="499"/>
      <c r="E1162" s="500"/>
      <c r="F1162" s="495" t="str">
        <f t="shared" si="57"/>
        <v>否</v>
      </c>
      <c r="G1162" s="481" t="str">
        <f t="shared" si="58"/>
        <v>项</v>
      </c>
    </row>
    <row r="1163" ht="36" customHeight="1" spans="1:7">
      <c r="A1163" s="497" t="s">
        <v>2120</v>
      </c>
      <c r="B1163" s="498" t="s">
        <v>2121</v>
      </c>
      <c r="C1163" s="499"/>
      <c r="D1163" s="499"/>
      <c r="E1163" s="500"/>
      <c r="F1163" s="495" t="str">
        <f t="shared" si="57"/>
        <v>否</v>
      </c>
      <c r="G1163" s="481" t="str">
        <f t="shared" si="58"/>
        <v>项</v>
      </c>
    </row>
    <row r="1164" ht="36" customHeight="1" spans="1:7">
      <c r="A1164" s="497" t="s">
        <v>2122</v>
      </c>
      <c r="B1164" s="498" t="s">
        <v>2123</v>
      </c>
      <c r="C1164" s="499"/>
      <c r="D1164" s="499"/>
      <c r="E1164" s="500"/>
      <c r="F1164" s="495" t="str">
        <f t="shared" si="57"/>
        <v>否</v>
      </c>
      <c r="G1164" s="481" t="str">
        <f t="shared" si="58"/>
        <v>项</v>
      </c>
    </row>
    <row r="1165" ht="36" customHeight="1" spans="1:7">
      <c r="A1165" s="497" t="s">
        <v>2124</v>
      </c>
      <c r="B1165" s="498" t="s">
        <v>2125</v>
      </c>
      <c r="C1165" s="499">
        <v>0</v>
      </c>
      <c r="D1165" s="499">
        <v>0</v>
      </c>
      <c r="E1165" s="500" t="str">
        <f t="shared" si="59"/>
        <v/>
      </c>
      <c r="F1165" s="495" t="str">
        <f t="shared" si="57"/>
        <v>否</v>
      </c>
      <c r="G1165" s="481" t="str">
        <f t="shared" si="58"/>
        <v>项</v>
      </c>
    </row>
    <row r="1166" ht="36" customHeight="1" spans="1:7">
      <c r="A1166" s="497" t="s">
        <v>2126</v>
      </c>
      <c r="B1166" s="498" t="s">
        <v>2127</v>
      </c>
      <c r="C1166" s="499"/>
      <c r="D1166" s="499"/>
      <c r="E1166" s="500"/>
      <c r="F1166" s="495" t="str">
        <f t="shared" si="57"/>
        <v>否</v>
      </c>
      <c r="G1166" s="481" t="str">
        <f t="shared" si="58"/>
        <v>项</v>
      </c>
    </row>
    <row r="1167" ht="36" customHeight="1" spans="1:7">
      <c r="A1167" s="497" t="s">
        <v>2128</v>
      </c>
      <c r="B1167" s="498" t="s">
        <v>2129</v>
      </c>
      <c r="C1167" s="499"/>
      <c r="D1167" s="499"/>
      <c r="E1167" s="500"/>
      <c r="F1167" s="495" t="str">
        <f t="shared" si="57"/>
        <v>否</v>
      </c>
      <c r="G1167" s="481" t="str">
        <f t="shared" si="58"/>
        <v>项</v>
      </c>
    </row>
    <row r="1168" ht="36" customHeight="1" spans="1:7">
      <c r="A1168" s="497" t="s">
        <v>2130</v>
      </c>
      <c r="B1168" s="498" t="s">
        <v>2131</v>
      </c>
      <c r="C1168" s="499">
        <v>0</v>
      </c>
      <c r="D1168" s="499">
        <v>0</v>
      </c>
      <c r="E1168" s="500" t="str">
        <f t="shared" si="59"/>
        <v/>
      </c>
      <c r="F1168" s="495" t="str">
        <f t="shared" si="57"/>
        <v>否</v>
      </c>
      <c r="G1168" s="481" t="str">
        <f t="shared" si="58"/>
        <v>项</v>
      </c>
    </row>
    <row r="1169" ht="36" customHeight="1" spans="1:7">
      <c r="A1169" s="497" t="s">
        <v>2132</v>
      </c>
      <c r="B1169" s="498" t="s">
        <v>2133</v>
      </c>
      <c r="C1169" s="499">
        <v>0</v>
      </c>
      <c r="D1169" s="499">
        <v>0</v>
      </c>
      <c r="E1169" s="500" t="str">
        <f t="shared" si="59"/>
        <v/>
      </c>
      <c r="F1169" s="495" t="str">
        <f t="shared" si="57"/>
        <v>否</v>
      </c>
      <c r="G1169" s="481" t="str">
        <f t="shared" si="58"/>
        <v>项</v>
      </c>
    </row>
    <row r="1170" ht="36" customHeight="1" spans="1:7">
      <c r="A1170" s="497" t="s">
        <v>2134</v>
      </c>
      <c r="B1170" s="498" t="s">
        <v>2135</v>
      </c>
      <c r="C1170" s="499"/>
      <c r="D1170" s="499"/>
      <c r="E1170" s="500"/>
      <c r="F1170" s="495" t="str">
        <f t="shared" si="57"/>
        <v>否</v>
      </c>
      <c r="G1170" s="481" t="str">
        <f t="shared" si="58"/>
        <v>项</v>
      </c>
    </row>
    <row r="1171" ht="36" customHeight="1" spans="1:7">
      <c r="A1171" s="497" t="s">
        <v>2136</v>
      </c>
      <c r="B1171" s="498" t="s">
        <v>2137</v>
      </c>
      <c r="C1171" s="499"/>
      <c r="D1171" s="499"/>
      <c r="E1171" s="500"/>
      <c r="F1171" s="495" t="str">
        <f t="shared" si="57"/>
        <v>否</v>
      </c>
      <c r="G1171" s="481" t="str">
        <f t="shared" si="58"/>
        <v>项</v>
      </c>
    </row>
    <row r="1172" ht="36" customHeight="1" spans="1:7">
      <c r="A1172" s="497" t="s">
        <v>2138</v>
      </c>
      <c r="B1172" s="498" t="s">
        <v>2139</v>
      </c>
      <c r="C1172" s="499">
        <v>0</v>
      </c>
      <c r="D1172" s="499">
        <v>0</v>
      </c>
      <c r="E1172" s="500" t="str">
        <f t="shared" si="59"/>
        <v/>
      </c>
      <c r="F1172" s="495" t="str">
        <f t="shared" si="57"/>
        <v>否</v>
      </c>
      <c r="G1172" s="481" t="str">
        <f t="shared" si="58"/>
        <v>项</v>
      </c>
    </row>
    <row r="1173" ht="36" customHeight="1" spans="1:7">
      <c r="A1173" s="497" t="s">
        <v>2140</v>
      </c>
      <c r="B1173" s="498" t="s">
        <v>2141</v>
      </c>
      <c r="C1173" s="499">
        <v>0</v>
      </c>
      <c r="D1173" s="499">
        <v>0</v>
      </c>
      <c r="E1173" s="500" t="str">
        <f t="shared" si="59"/>
        <v/>
      </c>
      <c r="F1173" s="495" t="str">
        <f t="shared" si="57"/>
        <v>否</v>
      </c>
      <c r="G1173" s="481" t="str">
        <f t="shared" si="58"/>
        <v>项</v>
      </c>
    </row>
    <row r="1174" ht="36" customHeight="1" spans="1:7">
      <c r="A1174" s="497" t="s">
        <v>2142</v>
      </c>
      <c r="B1174" s="498" t="s">
        <v>2143</v>
      </c>
      <c r="C1174" s="499">
        <v>0</v>
      </c>
      <c r="D1174" s="499">
        <v>0</v>
      </c>
      <c r="E1174" s="500" t="str">
        <f t="shared" si="59"/>
        <v/>
      </c>
      <c r="F1174" s="495" t="str">
        <f t="shared" si="57"/>
        <v>否</v>
      </c>
      <c r="G1174" s="481" t="str">
        <f t="shared" si="58"/>
        <v>项</v>
      </c>
    </row>
    <row r="1175" ht="36" customHeight="1" spans="1:7">
      <c r="A1175" s="497" t="s">
        <v>2144</v>
      </c>
      <c r="B1175" s="498" t="s">
        <v>2145</v>
      </c>
      <c r="C1175" s="499">
        <v>0</v>
      </c>
      <c r="D1175" s="499">
        <v>0</v>
      </c>
      <c r="E1175" s="500" t="str">
        <f t="shared" si="59"/>
        <v/>
      </c>
      <c r="F1175" s="495" t="str">
        <f t="shared" si="57"/>
        <v>否</v>
      </c>
      <c r="G1175" s="481" t="str">
        <f t="shared" si="58"/>
        <v>项</v>
      </c>
    </row>
    <row r="1176" ht="36" customHeight="1" spans="1:7">
      <c r="A1176" s="497" t="s">
        <v>2146</v>
      </c>
      <c r="B1176" s="498" t="s">
        <v>2147</v>
      </c>
      <c r="C1176" s="499">
        <v>0</v>
      </c>
      <c r="D1176" s="499">
        <v>0</v>
      </c>
      <c r="E1176" s="500" t="str">
        <f t="shared" si="59"/>
        <v/>
      </c>
      <c r="F1176" s="495" t="str">
        <f t="shared" si="57"/>
        <v>否</v>
      </c>
      <c r="G1176" s="481" t="str">
        <f t="shared" si="58"/>
        <v>项</v>
      </c>
    </row>
    <row r="1177" ht="36" customHeight="1" spans="1:7">
      <c r="A1177" s="497" t="s">
        <v>2148</v>
      </c>
      <c r="B1177" s="498" t="s">
        <v>2149</v>
      </c>
      <c r="C1177" s="499">
        <v>0</v>
      </c>
      <c r="D1177" s="499">
        <v>0</v>
      </c>
      <c r="E1177" s="500" t="str">
        <f t="shared" si="59"/>
        <v/>
      </c>
      <c r="F1177" s="495" t="str">
        <f t="shared" si="57"/>
        <v>否</v>
      </c>
      <c r="G1177" s="481" t="str">
        <f t="shared" si="58"/>
        <v>项</v>
      </c>
    </row>
    <row r="1178" ht="36" customHeight="1" spans="1:7">
      <c r="A1178" s="497" t="s">
        <v>2150</v>
      </c>
      <c r="B1178" s="498" t="s">
        <v>2151</v>
      </c>
      <c r="C1178" s="499">
        <v>0</v>
      </c>
      <c r="D1178" s="499">
        <v>0</v>
      </c>
      <c r="E1178" s="500" t="str">
        <f t="shared" si="59"/>
        <v/>
      </c>
      <c r="F1178" s="495" t="str">
        <f t="shared" si="57"/>
        <v>否</v>
      </c>
      <c r="G1178" s="481" t="str">
        <f t="shared" si="58"/>
        <v>项</v>
      </c>
    </row>
    <row r="1179" ht="36" customHeight="1" spans="1:7">
      <c r="A1179" s="497" t="s">
        <v>2152</v>
      </c>
      <c r="B1179" s="498" t="s">
        <v>2153</v>
      </c>
      <c r="C1179" s="499">
        <v>0</v>
      </c>
      <c r="D1179" s="499">
        <v>0</v>
      </c>
      <c r="E1179" s="500" t="str">
        <f t="shared" si="59"/>
        <v/>
      </c>
      <c r="F1179" s="495" t="str">
        <f t="shared" si="57"/>
        <v>否</v>
      </c>
      <c r="G1179" s="481" t="str">
        <f t="shared" si="58"/>
        <v>项</v>
      </c>
    </row>
    <row r="1180" ht="36" customHeight="1" spans="1:7">
      <c r="A1180" s="497" t="s">
        <v>2154</v>
      </c>
      <c r="B1180" s="498" t="s">
        <v>2155</v>
      </c>
      <c r="C1180" s="499"/>
      <c r="D1180" s="499">
        <v>309</v>
      </c>
      <c r="E1180" s="500"/>
      <c r="F1180" s="495" t="str">
        <f t="shared" si="57"/>
        <v>是</v>
      </c>
      <c r="G1180" s="481" t="str">
        <f t="shared" si="58"/>
        <v>项</v>
      </c>
    </row>
    <row r="1181" ht="36" customHeight="1" spans="1:7">
      <c r="A1181" s="497" t="s">
        <v>2156</v>
      </c>
      <c r="B1181" s="498" t="s">
        <v>180</v>
      </c>
      <c r="C1181" s="499">
        <v>50</v>
      </c>
      <c r="D1181" s="499">
        <v>56</v>
      </c>
      <c r="E1181" s="500"/>
      <c r="F1181" s="495" t="str">
        <f t="shared" si="57"/>
        <v>是</v>
      </c>
      <c r="G1181" s="481" t="str">
        <f t="shared" si="58"/>
        <v>项</v>
      </c>
    </row>
    <row r="1182" ht="36" customHeight="1" spans="1:7">
      <c r="A1182" s="497" t="s">
        <v>2157</v>
      </c>
      <c r="B1182" s="498" t="s">
        <v>2158</v>
      </c>
      <c r="C1182" s="499"/>
      <c r="D1182" s="499"/>
      <c r="E1182" s="500"/>
      <c r="F1182" s="495" t="str">
        <f t="shared" si="57"/>
        <v>否</v>
      </c>
      <c r="G1182" s="481" t="str">
        <f t="shared" si="58"/>
        <v>项</v>
      </c>
    </row>
    <row r="1183" ht="36" customHeight="1" spans="1:7">
      <c r="A1183" s="490" t="s">
        <v>2159</v>
      </c>
      <c r="B1183" s="491" t="s">
        <v>2160</v>
      </c>
      <c r="C1183" s="493">
        <f>SUM(C1184:C1197)</f>
        <v>308</v>
      </c>
      <c r="D1183" s="493">
        <f>SUM(D1184:D1197)</f>
        <v>318</v>
      </c>
      <c r="E1183" s="494"/>
      <c r="F1183" s="495" t="str">
        <f t="shared" si="57"/>
        <v>是</v>
      </c>
      <c r="G1183" s="481" t="str">
        <f t="shared" si="58"/>
        <v>款</v>
      </c>
    </row>
    <row r="1184" ht="36" customHeight="1" spans="1:7">
      <c r="A1184" s="497" t="s">
        <v>2161</v>
      </c>
      <c r="B1184" s="498" t="s">
        <v>162</v>
      </c>
      <c r="C1184" s="499">
        <v>0</v>
      </c>
      <c r="D1184" s="499">
        <v>0</v>
      </c>
      <c r="E1184" s="500" t="str">
        <f t="shared" si="59"/>
        <v/>
      </c>
      <c r="F1184" s="495" t="str">
        <f t="shared" si="57"/>
        <v>否</v>
      </c>
      <c r="G1184" s="481" t="str">
        <f t="shared" si="58"/>
        <v>项</v>
      </c>
    </row>
    <row r="1185" ht="36" customHeight="1" spans="1:7">
      <c r="A1185" s="497" t="s">
        <v>2162</v>
      </c>
      <c r="B1185" s="498" t="s">
        <v>164</v>
      </c>
      <c r="C1185" s="499">
        <v>0</v>
      </c>
      <c r="D1185" s="499">
        <v>0</v>
      </c>
      <c r="E1185" s="500" t="str">
        <f t="shared" si="59"/>
        <v/>
      </c>
      <c r="F1185" s="495" t="str">
        <f t="shared" si="57"/>
        <v>否</v>
      </c>
      <c r="G1185" s="481" t="str">
        <f t="shared" si="58"/>
        <v>项</v>
      </c>
    </row>
    <row r="1186" ht="36" customHeight="1" spans="1:7">
      <c r="A1186" s="497" t="s">
        <v>2163</v>
      </c>
      <c r="B1186" s="498" t="s">
        <v>166</v>
      </c>
      <c r="C1186" s="499">
        <v>0</v>
      </c>
      <c r="D1186" s="499">
        <v>0</v>
      </c>
      <c r="E1186" s="500" t="str">
        <f t="shared" si="59"/>
        <v/>
      </c>
      <c r="F1186" s="495" t="str">
        <f t="shared" si="57"/>
        <v>否</v>
      </c>
      <c r="G1186" s="481" t="str">
        <f t="shared" si="58"/>
        <v>项</v>
      </c>
    </row>
    <row r="1187" ht="36" customHeight="1" spans="1:7">
      <c r="A1187" s="497" t="s">
        <v>2164</v>
      </c>
      <c r="B1187" s="498" t="s">
        <v>2165</v>
      </c>
      <c r="C1187" s="499">
        <v>256</v>
      </c>
      <c r="D1187" s="499">
        <v>289</v>
      </c>
      <c r="E1187" s="500">
        <f t="shared" si="59"/>
        <v>0.12890625</v>
      </c>
      <c r="F1187" s="495" t="str">
        <f t="shared" si="57"/>
        <v>是</v>
      </c>
      <c r="G1187" s="481" t="str">
        <f t="shared" si="58"/>
        <v>项</v>
      </c>
    </row>
    <row r="1188" ht="36" customHeight="1" spans="1:7">
      <c r="A1188" s="497" t="s">
        <v>2166</v>
      </c>
      <c r="B1188" s="498" t="s">
        <v>2167</v>
      </c>
      <c r="C1188" s="499"/>
      <c r="D1188" s="499"/>
      <c r="E1188" s="500"/>
      <c r="F1188" s="495" t="str">
        <f t="shared" si="57"/>
        <v>否</v>
      </c>
      <c r="G1188" s="481" t="str">
        <f t="shared" si="58"/>
        <v>项</v>
      </c>
    </row>
    <row r="1189" ht="36" customHeight="1" spans="1:7">
      <c r="A1189" s="497" t="s">
        <v>2168</v>
      </c>
      <c r="B1189" s="498" t="s">
        <v>2169</v>
      </c>
      <c r="C1189" s="499"/>
      <c r="D1189" s="499"/>
      <c r="E1189" s="500"/>
      <c r="F1189" s="495" t="str">
        <f t="shared" si="57"/>
        <v>否</v>
      </c>
      <c r="G1189" s="481" t="str">
        <f t="shared" si="58"/>
        <v>项</v>
      </c>
    </row>
    <row r="1190" ht="36" customHeight="1" spans="1:7">
      <c r="A1190" s="497" t="s">
        <v>2170</v>
      </c>
      <c r="B1190" s="498" t="s">
        <v>2171</v>
      </c>
      <c r="C1190" s="499"/>
      <c r="D1190" s="499"/>
      <c r="E1190" s="500"/>
      <c r="F1190" s="495" t="str">
        <f t="shared" si="57"/>
        <v>否</v>
      </c>
      <c r="G1190" s="481" t="str">
        <f t="shared" si="58"/>
        <v>项</v>
      </c>
    </row>
    <row r="1191" ht="36" customHeight="1" spans="1:7">
      <c r="A1191" s="497" t="s">
        <v>2172</v>
      </c>
      <c r="B1191" s="498" t="s">
        <v>2173</v>
      </c>
      <c r="C1191" s="499">
        <v>52</v>
      </c>
      <c r="D1191" s="499">
        <v>29</v>
      </c>
      <c r="E1191" s="500"/>
      <c r="F1191" s="495" t="str">
        <f t="shared" si="57"/>
        <v>是</v>
      </c>
      <c r="G1191" s="481" t="str">
        <f t="shared" si="58"/>
        <v>项</v>
      </c>
    </row>
    <row r="1192" ht="36" customHeight="1" spans="1:7">
      <c r="A1192" s="497" t="s">
        <v>2174</v>
      </c>
      <c r="B1192" s="498" t="s">
        <v>2175</v>
      </c>
      <c r="C1192" s="499">
        <v>0</v>
      </c>
      <c r="D1192" s="499">
        <v>0</v>
      </c>
      <c r="E1192" s="500" t="str">
        <f t="shared" si="59"/>
        <v/>
      </c>
      <c r="F1192" s="495" t="str">
        <f t="shared" si="57"/>
        <v>否</v>
      </c>
      <c r="G1192" s="481" t="str">
        <f t="shared" si="58"/>
        <v>项</v>
      </c>
    </row>
    <row r="1193" ht="36" customHeight="1" spans="1:7">
      <c r="A1193" s="497" t="s">
        <v>2176</v>
      </c>
      <c r="B1193" s="498" t="s">
        <v>2177</v>
      </c>
      <c r="C1193" s="499">
        <v>0</v>
      </c>
      <c r="D1193" s="499">
        <v>0</v>
      </c>
      <c r="E1193" s="500" t="str">
        <f t="shared" si="59"/>
        <v/>
      </c>
      <c r="F1193" s="495" t="str">
        <f t="shared" si="57"/>
        <v>否</v>
      </c>
      <c r="G1193" s="481" t="str">
        <f t="shared" si="58"/>
        <v>项</v>
      </c>
    </row>
    <row r="1194" ht="36" customHeight="1" spans="1:7">
      <c r="A1194" s="497" t="s">
        <v>2178</v>
      </c>
      <c r="B1194" s="498" t="s">
        <v>2179</v>
      </c>
      <c r="C1194" s="499">
        <v>0</v>
      </c>
      <c r="D1194" s="499">
        <v>0</v>
      </c>
      <c r="E1194" s="500" t="str">
        <f t="shared" si="59"/>
        <v/>
      </c>
      <c r="F1194" s="495" t="str">
        <f t="shared" si="57"/>
        <v>否</v>
      </c>
      <c r="G1194" s="481" t="str">
        <f t="shared" si="58"/>
        <v>项</v>
      </c>
    </row>
    <row r="1195" ht="36" customHeight="1" spans="1:7">
      <c r="A1195" s="497" t="s">
        <v>2180</v>
      </c>
      <c r="B1195" s="498" t="s">
        <v>2181</v>
      </c>
      <c r="C1195" s="499">
        <v>0</v>
      </c>
      <c r="D1195" s="499">
        <v>0</v>
      </c>
      <c r="E1195" s="500" t="str">
        <f t="shared" si="59"/>
        <v/>
      </c>
      <c r="F1195" s="495" t="str">
        <f t="shared" si="57"/>
        <v>否</v>
      </c>
      <c r="G1195" s="481" t="str">
        <f t="shared" si="58"/>
        <v>项</v>
      </c>
    </row>
    <row r="1196" ht="36" customHeight="1" spans="1:7">
      <c r="A1196" s="497" t="s">
        <v>2182</v>
      </c>
      <c r="B1196" s="498" t="s">
        <v>2183</v>
      </c>
      <c r="C1196" s="499">
        <v>0</v>
      </c>
      <c r="D1196" s="499">
        <v>0</v>
      </c>
      <c r="E1196" s="500" t="str">
        <f t="shared" si="59"/>
        <v/>
      </c>
      <c r="F1196" s="495" t="str">
        <f t="shared" si="57"/>
        <v>否</v>
      </c>
      <c r="G1196" s="481" t="str">
        <f t="shared" si="58"/>
        <v>项</v>
      </c>
    </row>
    <row r="1197" ht="36" customHeight="1" spans="1:7">
      <c r="A1197" s="497" t="s">
        <v>2184</v>
      </c>
      <c r="B1197" s="498" t="s">
        <v>2185</v>
      </c>
      <c r="C1197" s="499">
        <v>0</v>
      </c>
      <c r="D1197" s="499">
        <v>0</v>
      </c>
      <c r="E1197" s="500" t="str">
        <f t="shared" si="59"/>
        <v/>
      </c>
      <c r="F1197" s="495" t="str">
        <f t="shared" si="57"/>
        <v>否</v>
      </c>
      <c r="G1197" s="481" t="str">
        <f t="shared" si="58"/>
        <v>项</v>
      </c>
    </row>
    <row r="1198" ht="36" customHeight="1" spans="1:7">
      <c r="A1198" s="490" t="s">
        <v>2186</v>
      </c>
      <c r="B1198" s="491" t="s">
        <v>2187</v>
      </c>
      <c r="C1198" s="493"/>
      <c r="D1198" s="493"/>
      <c r="E1198" s="494"/>
      <c r="F1198" s="495" t="str">
        <f t="shared" si="57"/>
        <v>否</v>
      </c>
      <c r="G1198" s="481" t="str">
        <f t="shared" si="58"/>
        <v>款</v>
      </c>
    </row>
    <row r="1199" ht="36" customHeight="1" spans="1:7">
      <c r="A1199" s="498">
        <v>2209999</v>
      </c>
      <c r="B1199" s="498" t="s">
        <v>2188</v>
      </c>
      <c r="C1199" s="499"/>
      <c r="D1199" s="499"/>
      <c r="E1199" s="500"/>
      <c r="F1199" s="495" t="str">
        <f t="shared" si="57"/>
        <v>否</v>
      </c>
      <c r="G1199" s="481" t="str">
        <f t="shared" si="58"/>
        <v>项</v>
      </c>
    </row>
    <row r="1200" ht="36" customHeight="1" spans="1:7">
      <c r="A1200" s="491" t="s">
        <v>2189</v>
      </c>
      <c r="B1200" s="506" t="s">
        <v>543</v>
      </c>
      <c r="C1200" s="507"/>
      <c r="D1200" s="507"/>
      <c r="E1200" s="494"/>
      <c r="F1200" s="495" t="str">
        <f t="shared" si="57"/>
        <v>否</v>
      </c>
      <c r="G1200" s="481" t="str">
        <f t="shared" si="58"/>
        <v>项</v>
      </c>
    </row>
    <row r="1201" ht="36" customHeight="1" spans="1:7">
      <c r="A1201" s="490" t="s">
        <v>120</v>
      </c>
      <c r="B1201" s="491" t="s">
        <v>121</v>
      </c>
      <c r="C1201" s="493">
        <f>C1202+C1213+C1217</f>
        <v>18516</v>
      </c>
      <c r="D1201" s="493">
        <f>D1202+D1213+D1217</f>
        <v>36852</v>
      </c>
      <c r="E1201" s="494"/>
      <c r="F1201" s="495" t="str">
        <f t="shared" si="57"/>
        <v>是</v>
      </c>
      <c r="G1201" s="481" t="str">
        <f t="shared" si="58"/>
        <v>类</v>
      </c>
    </row>
    <row r="1202" ht="36" customHeight="1" spans="1:7">
      <c r="A1202" s="490" t="s">
        <v>2190</v>
      </c>
      <c r="B1202" s="491" t="s">
        <v>2191</v>
      </c>
      <c r="C1202" s="493">
        <f>SUM(C1203:C1212)</f>
        <v>9579</v>
      </c>
      <c r="D1202" s="493">
        <f>SUM(D1203:D1212)</f>
        <v>29469</v>
      </c>
      <c r="E1202" s="494"/>
      <c r="F1202" s="495" t="str">
        <f t="shared" si="57"/>
        <v>是</v>
      </c>
      <c r="G1202" s="481" t="str">
        <f t="shared" si="58"/>
        <v>款</v>
      </c>
    </row>
    <row r="1203" ht="36" customHeight="1" spans="1:7">
      <c r="A1203" s="497" t="s">
        <v>2192</v>
      </c>
      <c r="B1203" s="498" t="s">
        <v>2193</v>
      </c>
      <c r="C1203" s="499">
        <v>0</v>
      </c>
      <c r="D1203" s="499">
        <v>0</v>
      </c>
      <c r="E1203" s="500" t="str">
        <f t="shared" si="59"/>
        <v/>
      </c>
      <c r="F1203" s="495" t="str">
        <f t="shared" si="57"/>
        <v>否</v>
      </c>
      <c r="G1203" s="481" t="str">
        <f t="shared" si="58"/>
        <v>项</v>
      </c>
    </row>
    <row r="1204" ht="36" customHeight="1" spans="1:7">
      <c r="A1204" s="497" t="s">
        <v>2194</v>
      </c>
      <c r="B1204" s="498" t="s">
        <v>2195</v>
      </c>
      <c r="C1204" s="499">
        <v>0</v>
      </c>
      <c r="D1204" s="499">
        <v>0</v>
      </c>
      <c r="E1204" s="500" t="str">
        <f t="shared" si="59"/>
        <v/>
      </c>
      <c r="F1204" s="495" t="str">
        <f t="shared" si="57"/>
        <v>否</v>
      </c>
      <c r="G1204" s="481" t="str">
        <f t="shared" si="58"/>
        <v>项</v>
      </c>
    </row>
    <row r="1205" ht="36" customHeight="1" spans="1:7">
      <c r="A1205" s="497" t="s">
        <v>2196</v>
      </c>
      <c r="B1205" s="498" t="s">
        <v>2197</v>
      </c>
      <c r="C1205" s="499">
        <v>3191</v>
      </c>
      <c r="D1205" s="499">
        <v>3244</v>
      </c>
      <c r="E1205" s="500">
        <f t="shared" si="59"/>
        <v>0.0166092134127234</v>
      </c>
      <c r="F1205" s="495" t="str">
        <f t="shared" si="57"/>
        <v>是</v>
      </c>
      <c r="G1205" s="481" t="str">
        <f t="shared" si="58"/>
        <v>项</v>
      </c>
    </row>
    <row r="1206" ht="36" customHeight="1" spans="1:7">
      <c r="A1206" s="497" t="s">
        <v>2198</v>
      </c>
      <c r="B1206" s="498" t="s">
        <v>2199</v>
      </c>
      <c r="C1206" s="499">
        <v>0</v>
      </c>
      <c r="D1206" s="499">
        <v>0</v>
      </c>
      <c r="E1206" s="500" t="str">
        <f t="shared" si="59"/>
        <v/>
      </c>
      <c r="F1206" s="495" t="str">
        <f t="shared" si="57"/>
        <v>否</v>
      </c>
      <c r="G1206" s="481" t="str">
        <f t="shared" si="58"/>
        <v>项</v>
      </c>
    </row>
    <row r="1207" ht="36" customHeight="1" spans="1:7">
      <c r="A1207" s="497" t="s">
        <v>2200</v>
      </c>
      <c r="B1207" s="498" t="s">
        <v>2201</v>
      </c>
      <c r="C1207" s="499">
        <v>400</v>
      </c>
      <c r="D1207" s="499">
        <v>1278</v>
      </c>
      <c r="E1207" s="500">
        <f t="shared" si="59"/>
        <v>2.195</v>
      </c>
      <c r="F1207" s="495" t="str">
        <f t="shared" si="57"/>
        <v>是</v>
      </c>
      <c r="G1207" s="481" t="str">
        <f t="shared" si="58"/>
        <v>项</v>
      </c>
    </row>
    <row r="1208" ht="36" customHeight="1" spans="1:7">
      <c r="A1208" s="497" t="s">
        <v>2202</v>
      </c>
      <c r="B1208" s="498" t="s">
        <v>2203</v>
      </c>
      <c r="C1208" s="499">
        <v>90</v>
      </c>
      <c r="D1208" s="499">
        <v>0</v>
      </c>
      <c r="E1208" s="500">
        <f t="shared" si="59"/>
        <v>-1</v>
      </c>
      <c r="F1208" s="495" t="str">
        <f t="shared" si="57"/>
        <v>是</v>
      </c>
      <c r="G1208" s="481" t="str">
        <f t="shared" si="58"/>
        <v>项</v>
      </c>
    </row>
    <row r="1209" ht="36" customHeight="1" spans="1:7">
      <c r="A1209" s="497" t="s">
        <v>2204</v>
      </c>
      <c r="B1209" s="498" t="s">
        <v>2205</v>
      </c>
      <c r="C1209" s="499">
        <v>0</v>
      </c>
      <c r="D1209" s="499">
        <v>0</v>
      </c>
      <c r="E1209" s="500" t="str">
        <f t="shared" si="59"/>
        <v/>
      </c>
      <c r="F1209" s="495" t="str">
        <f t="shared" si="57"/>
        <v>否</v>
      </c>
      <c r="G1209" s="481" t="str">
        <f t="shared" si="58"/>
        <v>项</v>
      </c>
    </row>
    <row r="1210" ht="36" customHeight="1" spans="1:7">
      <c r="A1210" s="497" t="s">
        <v>2206</v>
      </c>
      <c r="B1210" s="498" t="s">
        <v>2207</v>
      </c>
      <c r="C1210" s="499">
        <v>5898</v>
      </c>
      <c r="D1210" s="499">
        <v>23497</v>
      </c>
      <c r="E1210" s="500">
        <f t="shared" si="59"/>
        <v>2.98389284503221</v>
      </c>
      <c r="F1210" s="495" t="str">
        <f t="shared" si="57"/>
        <v>是</v>
      </c>
      <c r="G1210" s="481" t="str">
        <f t="shared" si="58"/>
        <v>项</v>
      </c>
    </row>
    <row r="1211" ht="36" customHeight="1" spans="1:7">
      <c r="A1211" s="497" t="s">
        <v>2208</v>
      </c>
      <c r="B1211" s="498" t="s">
        <v>2209</v>
      </c>
      <c r="C1211" s="499">
        <v>0</v>
      </c>
      <c r="D1211" s="499">
        <v>0</v>
      </c>
      <c r="E1211" s="500" t="str">
        <f t="shared" si="59"/>
        <v/>
      </c>
      <c r="F1211" s="495" t="str">
        <f t="shared" si="57"/>
        <v>否</v>
      </c>
      <c r="G1211" s="481" t="str">
        <f t="shared" si="58"/>
        <v>项</v>
      </c>
    </row>
    <row r="1212" ht="36" customHeight="1" spans="1:7">
      <c r="A1212" s="497" t="s">
        <v>2210</v>
      </c>
      <c r="B1212" s="498" t="s">
        <v>2211</v>
      </c>
      <c r="C1212" s="499"/>
      <c r="D1212" s="499">
        <v>1450</v>
      </c>
      <c r="E1212" s="500"/>
      <c r="F1212" s="495" t="str">
        <f t="shared" si="57"/>
        <v>是</v>
      </c>
      <c r="G1212" s="481" t="str">
        <f t="shared" si="58"/>
        <v>项</v>
      </c>
    </row>
    <row r="1213" ht="36" customHeight="1" spans="1:7">
      <c r="A1213" s="490" t="s">
        <v>2212</v>
      </c>
      <c r="B1213" s="491" t="s">
        <v>2213</v>
      </c>
      <c r="C1213" s="493">
        <f>C1214+C1215+C1216</f>
        <v>8937</v>
      </c>
      <c r="D1213" s="493">
        <f>D1214+D1215+D1216</f>
        <v>7383</v>
      </c>
      <c r="E1213" s="494"/>
      <c r="F1213" s="495" t="str">
        <f t="shared" si="57"/>
        <v>是</v>
      </c>
      <c r="G1213" s="481" t="str">
        <f t="shared" si="58"/>
        <v>款</v>
      </c>
    </row>
    <row r="1214" ht="36" customHeight="1" spans="1:7">
      <c r="A1214" s="497" t="s">
        <v>2214</v>
      </c>
      <c r="B1214" s="498" t="s">
        <v>2215</v>
      </c>
      <c r="C1214" s="499">
        <v>8877</v>
      </c>
      <c r="D1214" s="499">
        <v>7183</v>
      </c>
      <c r="E1214" s="500"/>
      <c r="F1214" s="495" t="str">
        <f t="shared" si="57"/>
        <v>是</v>
      </c>
      <c r="G1214" s="481" t="str">
        <f t="shared" si="58"/>
        <v>项</v>
      </c>
    </row>
    <row r="1215" ht="36" customHeight="1" spans="1:7">
      <c r="A1215" s="497" t="s">
        <v>2216</v>
      </c>
      <c r="B1215" s="498" t="s">
        <v>2217</v>
      </c>
      <c r="C1215" s="499">
        <v>0</v>
      </c>
      <c r="D1215" s="499">
        <v>0</v>
      </c>
      <c r="E1215" s="500" t="str">
        <f t="shared" si="59"/>
        <v/>
      </c>
      <c r="F1215" s="495" t="str">
        <f t="shared" si="57"/>
        <v>否</v>
      </c>
      <c r="G1215" s="481" t="str">
        <f t="shared" si="58"/>
        <v>项</v>
      </c>
    </row>
    <row r="1216" ht="36" customHeight="1" spans="1:7">
      <c r="A1216" s="497" t="s">
        <v>2218</v>
      </c>
      <c r="B1216" s="498" t="s">
        <v>2219</v>
      </c>
      <c r="C1216" s="499">
        <v>60</v>
      </c>
      <c r="D1216" s="499">
        <v>200</v>
      </c>
      <c r="E1216" s="500"/>
      <c r="F1216" s="495" t="str">
        <f t="shared" si="57"/>
        <v>是</v>
      </c>
      <c r="G1216" s="481" t="str">
        <f t="shared" si="58"/>
        <v>项</v>
      </c>
    </row>
    <row r="1217" ht="36" customHeight="1" spans="1:7">
      <c r="A1217" s="490" t="s">
        <v>2220</v>
      </c>
      <c r="B1217" s="491" t="s">
        <v>2221</v>
      </c>
      <c r="C1217" s="493"/>
      <c r="D1217" s="493"/>
      <c r="E1217" s="494"/>
      <c r="F1217" s="495" t="str">
        <f t="shared" si="57"/>
        <v>否</v>
      </c>
      <c r="G1217" s="481" t="str">
        <f t="shared" si="58"/>
        <v>款</v>
      </c>
    </row>
    <row r="1218" ht="36" customHeight="1" spans="1:7">
      <c r="A1218" s="497" t="s">
        <v>2222</v>
      </c>
      <c r="B1218" s="498" t="s">
        <v>2223</v>
      </c>
      <c r="C1218" s="499">
        <v>0</v>
      </c>
      <c r="D1218" s="499">
        <v>0</v>
      </c>
      <c r="E1218" s="500" t="str">
        <f t="shared" si="59"/>
        <v/>
      </c>
      <c r="F1218" s="495" t="str">
        <f t="shared" si="57"/>
        <v>否</v>
      </c>
      <c r="G1218" s="481" t="str">
        <f t="shared" si="58"/>
        <v>项</v>
      </c>
    </row>
    <row r="1219" ht="36" customHeight="1" spans="1:7">
      <c r="A1219" s="497" t="s">
        <v>2224</v>
      </c>
      <c r="B1219" s="498" t="s">
        <v>2225</v>
      </c>
      <c r="C1219" s="499"/>
      <c r="D1219" s="499"/>
      <c r="E1219" s="500"/>
      <c r="F1219" s="495" t="str">
        <f t="shared" si="57"/>
        <v>否</v>
      </c>
      <c r="G1219" s="481" t="str">
        <f t="shared" si="58"/>
        <v>项</v>
      </c>
    </row>
    <row r="1220" ht="36" customHeight="1" spans="1:7">
      <c r="A1220" s="497" t="s">
        <v>2226</v>
      </c>
      <c r="B1220" s="498" t="s">
        <v>2227</v>
      </c>
      <c r="C1220" s="499">
        <v>0</v>
      </c>
      <c r="D1220" s="499">
        <v>0</v>
      </c>
      <c r="E1220" s="500" t="str">
        <f t="shared" ref="E1220:E1279" si="60">IF(C1220&gt;0,D1220/C1220-1,IF(C1220&lt;0,-(D1220/C1220-1),""))</f>
        <v/>
      </c>
      <c r="F1220" s="495" t="str">
        <f t="shared" ref="F1220:F1283" si="61">IF(LEN(A1220)=3,"是",IF(B1220&lt;&gt;"",IF(SUM(C1220:D1220)&lt;&gt;0,"是","否"),"是"))</f>
        <v>否</v>
      </c>
      <c r="G1220" s="481" t="str">
        <f t="shared" ref="G1220:G1283" si="62">IF(LEN(A1220)=3,"类",IF(LEN(A1220)=5,"款","项"))</f>
        <v>项</v>
      </c>
    </row>
    <row r="1221" ht="36" customHeight="1" spans="1:7">
      <c r="A1221" s="505" t="s">
        <v>2228</v>
      </c>
      <c r="B1221" s="506" t="s">
        <v>543</v>
      </c>
      <c r="C1221" s="507"/>
      <c r="D1221" s="507"/>
      <c r="E1221" s="494"/>
      <c r="F1221" s="495" t="str">
        <f t="shared" si="61"/>
        <v>否</v>
      </c>
      <c r="G1221" s="481" t="str">
        <f t="shared" si="62"/>
        <v>项</v>
      </c>
    </row>
    <row r="1222" ht="36" customHeight="1" spans="1:7">
      <c r="A1222" s="490" t="s">
        <v>123</v>
      </c>
      <c r="B1222" s="491" t="s">
        <v>124</v>
      </c>
      <c r="C1222" s="493">
        <f>C1223+C1241+C1255+C1261+C1267</f>
        <v>1476</v>
      </c>
      <c r="D1222" s="493">
        <f>D1223+D1241+D1255+D1261+D1267</f>
        <v>494</v>
      </c>
      <c r="E1222" s="494"/>
      <c r="F1222" s="495" t="str">
        <f t="shared" si="61"/>
        <v>是</v>
      </c>
      <c r="G1222" s="481" t="str">
        <f t="shared" si="62"/>
        <v>类</v>
      </c>
    </row>
    <row r="1223" ht="36" customHeight="1" spans="1:7">
      <c r="A1223" s="490" t="s">
        <v>2229</v>
      </c>
      <c r="B1223" s="491" t="s">
        <v>2230</v>
      </c>
      <c r="C1223" s="493">
        <f>SUM(C1224:C1240)</f>
        <v>1476</v>
      </c>
      <c r="D1223" s="493">
        <f>SUM(D1224:D1240)</f>
        <v>494</v>
      </c>
      <c r="E1223" s="494"/>
      <c r="F1223" s="495" t="str">
        <f t="shared" si="61"/>
        <v>是</v>
      </c>
      <c r="G1223" s="481" t="str">
        <f t="shared" si="62"/>
        <v>款</v>
      </c>
    </row>
    <row r="1224" ht="36" customHeight="1" spans="1:7">
      <c r="A1224" s="497" t="s">
        <v>2231</v>
      </c>
      <c r="B1224" s="498" t="s">
        <v>162</v>
      </c>
      <c r="C1224" s="499"/>
      <c r="D1224" s="499"/>
      <c r="E1224" s="500"/>
      <c r="F1224" s="495" t="str">
        <f t="shared" si="61"/>
        <v>否</v>
      </c>
      <c r="G1224" s="481" t="str">
        <f t="shared" si="62"/>
        <v>项</v>
      </c>
    </row>
    <row r="1225" ht="36" customHeight="1" spans="1:7">
      <c r="A1225" s="497" t="s">
        <v>2232</v>
      </c>
      <c r="B1225" s="498" t="s">
        <v>164</v>
      </c>
      <c r="C1225" s="499">
        <v>0</v>
      </c>
      <c r="D1225" s="499">
        <v>0</v>
      </c>
      <c r="E1225" s="500" t="str">
        <f t="shared" si="60"/>
        <v/>
      </c>
      <c r="F1225" s="495" t="str">
        <f t="shared" si="61"/>
        <v>否</v>
      </c>
      <c r="G1225" s="481" t="str">
        <f t="shared" si="62"/>
        <v>项</v>
      </c>
    </row>
    <row r="1226" ht="36" customHeight="1" spans="1:7">
      <c r="A1226" s="497" t="s">
        <v>2233</v>
      </c>
      <c r="B1226" s="498" t="s">
        <v>166</v>
      </c>
      <c r="C1226" s="499"/>
      <c r="D1226" s="499"/>
      <c r="E1226" s="500"/>
      <c r="F1226" s="495" t="str">
        <f t="shared" si="61"/>
        <v>否</v>
      </c>
      <c r="G1226" s="481" t="str">
        <f t="shared" si="62"/>
        <v>项</v>
      </c>
    </row>
    <row r="1227" ht="36" customHeight="1" spans="1:7">
      <c r="A1227" s="497" t="s">
        <v>2234</v>
      </c>
      <c r="B1227" s="498" t="s">
        <v>2235</v>
      </c>
      <c r="C1227" s="499">
        <v>0</v>
      </c>
      <c r="D1227" s="499">
        <v>0</v>
      </c>
      <c r="E1227" s="500" t="str">
        <f t="shared" si="60"/>
        <v/>
      </c>
      <c r="F1227" s="495" t="str">
        <f t="shared" si="61"/>
        <v>否</v>
      </c>
      <c r="G1227" s="481" t="str">
        <f t="shared" si="62"/>
        <v>项</v>
      </c>
    </row>
    <row r="1228" ht="36" customHeight="1" spans="1:7">
      <c r="A1228" s="497" t="s">
        <v>2236</v>
      </c>
      <c r="B1228" s="498" t="s">
        <v>2237</v>
      </c>
      <c r="C1228" s="499">
        <v>0</v>
      </c>
      <c r="D1228" s="499">
        <v>0</v>
      </c>
      <c r="E1228" s="500" t="str">
        <f t="shared" si="60"/>
        <v/>
      </c>
      <c r="F1228" s="495" t="str">
        <f t="shared" si="61"/>
        <v>否</v>
      </c>
      <c r="G1228" s="481" t="str">
        <f t="shared" si="62"/>
        <v>项</v>
      </c>
    </row>
    <row r="1229" ht="36" customHeight="1" spans="1:7">
      <c r="A1229" s="497" t="s">
        <v>2238</v>
      </c>
      <c r="B1229" s="498" t="s">
        <v>2239</v>
      </c>
      <c r="C1229" s="499">
        <v>270</v>
      </c>
      <c r="D1229" s="499"/>
      <c r="E1229" s="500"/>
      <c r="F1229" s="495" t="str">
        <f t="shared" si="61"/>
        <v>是</v>
      </c>
      <c r="G1229" s="481" t="str">
        <f t="shared" si="62"/>
        <v>项</v>
      </c>
    </row>
    <row r="1230" ht="36" customHeight="1" spans="1:7">
      <c r="A1230" s="497" t="s">
        <v>2240</v>
      </c>
      <c r="B1230" s="498" t="s">
        <v>2241</v>
      </c>
      <c r="C1230" s="499">
        <v>0</v>
      </c>
      <c r="D1230" s="499">
        <v>0</v>
      </c>
      <c r="E1230" s="500" t="str">
        <f t="shared" si="60"/>
        <v/>
      </c>
      <c r="F1230" s="495" t="str">
        <f t="shared" si="61"/>
        <v>否</v>
      </c>
      <c r="G1230" s="481" t="str">
        <f t="shared" si="62"/>
        <v>项</v>
      </c>
    </row>
    <row r="1231" ht="36" customHeight="1" spans="1:7">
      <c r="A1231" s="497" t="s">
        <v>2242</v>
      </c>
      <c r="B1231" s="498" t="s">
        <v>2243</v>
      </c>
      <c r="C1231" s="499">
        <v>13</v>
      </c>
      <c r="D1231" s="499">
        <v>15</v>
      </c>
      <c r="E1231" s="500"/>
      <c r="F1231" s="495" t="str">
        <f t="shared" si="61"/>
        <v>是</v>
      </c>
      <c r="G1231" s="481" t="str">
        <f t="shared" si="62"/>
        <v>项</v>
      </c>
    </row>
    <row r="1232" ht="36" customHeight="1" spans="1:7">
      <c r="A1232" s="497" t="s">
        <v>2244</v>
      </c>
      <c r="B1232" s="498" t="s">
        <v>2245</v>
      </c>
      <c r="C1232" s="499">
        <v>0</v>
      </c>
      <c r="D1232" s="499">
        <v>0</v>
      </c>
      <c r="E1232" s="500" t="str">
        <f t="shared" si="60"/>
        <v/>
      </c>
      <c r="F1232" s="495" t="str">
        <f t="shared" si="61"/>
        <v>否</v>
      </c>
      <c r="G1232" s="481" t="str">
        <f t="shared" si="62"/>
        <v>项</v>
      </c>
    </row>
    <row r="1233" ht="36" customHeight="1" spans="1:7">
      <c r="A1233" s="497" t="s">
        <v>2246</v>
      </c>
      <c r="B1233" s="498" t="s">
        <v>2247</v>
      </c>
      <c r="C1233" s="499">
        <v>0</v>
      </c>
      <c r="D1233" s="499">
        <v>0</v>
      </c>
      <c r="E1233" s="500" t="str">
        <f t="shared" si="60"/>
        <v/>
      </c>
      <c r="F1233" s="495" t="str">
        <f t="shared" si="61"/>
        <v>否</v>
      </c>
      <c r="G1233" s="481" t="str">
        <f t="shared" si="62"/>
        <v>项</v>
      </c>
    </row>
    <row r="1234" ht="36" customHeight="1" spans="1:7">
      <c r="A1234" s="497" t="s">
        <v>2248</v>
      </c>
      <c r="B1234" s="498" t="s">
        <v>2249</v>
      </c>
      <c r="C1234" s="499">
        <v>443</v>
      </c>
      <c r="D1234" s="499">
        <v>479</v>
      </c>
      <c r="E1234" s="500"/>
      <c r="F1234" s="495" t="str">
        <f t="shared" si="61"/>
        <v>是</v>
      </c>
      <c r="G1234" s="481" t="str">
        <f t="shared" si="62"/>
        <v>项</v>
      </c>
    </row>
    <row r="1235" ht="36" customHeight="1" spans="1:7">
      <c r="A1235" s="497" t="s">
        <v>2250</v>
      </c>
      <c r="B1235" s="498" t="s">
        <v>2251</v>
      </c>
      <c r="C1235" s="499">
        <v>0</v>
      </c>
      <c r="D1235" s="499">
        <v>0</v>
      </c>
      <c r="E1235" s="500" t="str">
        <f t="shared" si="60"/>
        <v/>
      </c>
      <c r="F1235" s="495" t="str">
        <f t="shared" si="61"/>
        <v>否</v>
      </c>
      <c r="G1235" s="481" t="str">
        <f t="shared" si="62"/>
        <v>项</v>
      </c>
    </row>
    <row r="1236" ht="36" customHeight="1" spans="1:7">
      <c r="A1236" s="502">
        <v>2220119</v>
      </c>
      <c r="B1236" s="514" t="s">
        <v>2252</v>
      </c>
      <c r="C1236" s="499">
        <v>750</v>
      </c>
      <c r="D1236" s="499">
        <v>0</v>
      </c>
      <c r="E1236" s="500">
        <f t="shared" si="60"/>
        <v>-1</v>
      </c>
      <c r="F1236" s="495" t="str">
        <f t="shared" si="61"/>
        <v>是</v>
      </c>
      <c r="G1236" s="481" t="str">
        <f t="shared" si="62"/>
        <v>项</v>
      </c>
    </row>
    <row r="1237" ht="36" customHeight="1" spans="1:7">
      <c r="A1237" s="502">
        <v>2220120</v>
      </c>
      <c r="B1237" s="514" t="s">
        <v>2253</v>
      </c>
      <c r="C1237" s="499">
        <v>0</v>
      </c>
      <c r="D1237" s="499">
        <v>0</v>
      </c>
      <c r="E1237" s="500" t="str">
        <f t="shared" si="60"/>
        <v/>
      </c>
      <c r="F1237" s="495" t="str">
        <f t="shared" si="61"/>
        <v>否</v>
      </c>
      <c r="G1237" s="481" t="str">
        <f t="shared" si="62"/>
        <v>项</v>
      </c>
    </row>
    <row r="1238" ht="36" customHeight="1" spans="1:7">
      <c r="A1238" s="502">
        <v>2220121</v>
      </c>
      <c r="B1238" s="514" t="s">
        <v>2254</v>
      </c>
      <c r="C1238" s="499"/>
      <c r="D1238" s="499"/>
      <c r="E1238" s="500"/>
      <c r="F1238" s="495" t="str">
        <f t="shared" si="61"/>
        <v>否</v>
      </c>
      <c r="G1238" s="481" t="str">
        <f t="shared" si="62"/>
        <v>项</v>
      </c>
    </row>
    <row r="1239" ht="36" customHeight="1" spans="1:7">
      <c r="A1239" s="497" t="s">
        <v>2255</v>
      </c>
      <c r="B1239" s="498" t="s">
        <v>180</v>
      </c>
      <c r="C1239" s="499"/>
      <c r="D1239" s="499"/>
      <c r="E1239" s="500"/>
      <c r="F1239" s="495" t="str">
        <f t="shared" si="61"/>
        <v>否</v>
      </c>
      <c r="G1239" s="481" t="str">
        <f t="shared" si="62"/>
        <v>项</v>
      </c>
    </row>
    <row r="1240" ht="36" customHeight="1" spans="1:7">
      <c r="A1240" s="497" t="s">
        <v>2256</v>
      </c>
      <c r="B1240" s="498" t="s">
        <v>2257</v>
      </c>
      <c r="C1240" s="499"/>
      <c r="D1240" s="499"/>
      <c r="E1240" s="500"/>
      <c r="F1240" s="495" t="str">
        <f t="shared" si="61"/>
        <v>否</v>
      </c>
      <c r="G1240" s="481" t="str">
        <f t="shared" si="62"/>
        <v>项</v>
      </c>
    </row>
    <row r="1241" ht="36" customHeight="1" spans="1:7">
      <c r="A1241" s="490" t="s">
        <v>2258</v>
      </c>
      <c r="B1241" s="491" t="s">
        <v>2259</v>
      </c>
      <c r="C1241" s="493"/>
      <c r="D1241" s="493"/>
      <c r="E1241" s="494"/>
      <c r="F1241" s="495" t="str">
        <f t="shared" si="61"/>
        <v>否</v>
      </c>
      <c r="G1241" s="481" t="str">
        <f t="shared" si="62"/>
        <v>款</v>
      </c>
    </row>
    <row r="1242" ht="36" customHeight="1" spans="1:7">
      <c r="A1242" s="497" t="s">
        <v>2260</v>
      </c>
      <c r="B1242" s="498" t="s">
        <v>162</v>
      </c>
      <c r="C1242" s="499">
        <v>0</v>
      </c>
      <c r="D1242" s="499">
        <v>0</v>
      </c>
      <c r="E1242" s="500" t="str">
        <f t="shared" si="60"/>
        <v/>
      </c>
      <c r="F1242" s="495" t="str">
        <f t="shared" si="61"/>
        <v>否</v>
      </c>
      <c r="G1242" s="481" t="str">
        <f t="shared" si="62"/>
        <v>项</v>
      </c>
    </row>
    <row r="1243" ht="36" customHeight="1" spans="1:7">
      <c r="A1243" s="497" t="s">
        <v>2261</v>
      </c>
      <c r="B1243" s="498" t="s">
        <v>164</v>
      </c>
      <c r="C1243" s="499">
        <v>0</v>
      </c>
      <c r="D1243" s="499">
        <v>0</v>
      </c>
      <c r="E1243" s="500" t="str">
        <f t="shared" si="60"/>
        <v/>
      </c>
      <c r="F1243" s="495" t="str">
        <f t="shared" si="61"/>
        <v>否</v>
      </c>
      <c r="G1243" s="481" t="str">
        <f t="shared" si="62"/>
        <v>项</v>
      </c>
    </row>
    <row r="1244" ht="36" customHeight="1" spans="1:7">
      <c r="A1244" s="497" t="s">
        <v>2262</v>
      </c>
      <c r="B1244" s="498" t="s">
        <v>166</v>
      </c>
      <c r="C1244" s="499">
        <v>0</v>
      </c>
      <c r="D1244" s="499">
        <v>0</v>
      </c>
      <c r="E1244" s="500" t="str">
        <f t="shared" si="60"/>
        <v/>
      </c>
      <c r="F1244" s="495" t="str">
        <f t="shared" si="61"/>
        <v>否</v>
      </c>
      <c r="G1244" s="481" t="str">
        <f t="shared" si="62"/>
        <v>项</v>
      </c>
    </row>
    <row r="1245" ht="36" customHeight="1" spans="1:7">
      <c r="A1245" s="497" t="s">
        <v>2263</v>
      </c>
      <c r="B1245" s="498" t="s">
        <v>2264</v>
      </c>
      <c r="C1245" s="499">
        <v>0</v>
      </c>
      <c r="D1245" s="499">
        <v>0</v>
      </c>
      <c r="E1245" s="500" t="str">
        <f t="shared" si="60"/>
        <v/>
      </c>
      <c r="F1245" s="495" t="str">
        <f t="shared" si="61"/>
        <v>否</v>
      </c>
      <c r="G1245" s="481" t="str">
        <f t="shared" si="62"/>
        <v>项</v>
      </c>
    </row>
    <row r="1246" ht="36" customHeight="1" spans="1:7">
      <c r="A1246" s="497" t="s">
        <v>2265</v>
      </c>
      <c r="B1246" s="498" t="s">
        <v>2266</v>
      </c>
      <c r="C1246" s="499">
        <v>0</v>
      </c>
      <c r="D1246" s="499">
        <v>0</v>
      </c>
      <c r="E1246" s="500" t="str">
        <f t="shared" si="60"/>
        <v/>
      </c>
      <c r="F1246" s="495" t="str">
        <f t="shared" si="61"/>
        <v>否</v>
      </c>
      <c r="G1246" s="481" t="str">
        <f t="shared" si="62"/>
        <v>项</v>
      </c>
    </row>
    <row r="1247" ht="36" customHeight="1" spans="1:7">
      <c r="A1247" s="497" t="s">
        <v>2267</v>
      </c>
      <c r="B1247" s="498" t="s">
        <v>2268</v>
      </c>
      <c r="C1247" s="499">
        <v>0</v>
      </c>
      <c r="D1247" s="499">
        <v>0</v>
      </c>
      <c r="E1247" s="500" t="str">
        <f t="shared" si="60"/>
        <v/>
      </c>
      <c r="F1247" s="495" t="str">
        <f t="shared" si="61"/>
        <v>否</v>
      </c>
      <c r="G1247" s="481" t="str">
        <f t="shared" si="62"/>
        <v>项</v>
      </c>
    </row>
    <row r="1248" ht="36" customHeight="1" spans="1:7">
      <c r="A1248" s="497" t="s">
        <v>2269</v>
      </c>
      <c r="B1248" s="498" t="s">
        <v>2270</v>
      </c>
      <c r="C1248" s="499">
        <v>0</v>
      </c>
      <c r="D1248" s="499">
        <v>0</v>
      </c>
      <c r="E1248" s="500" t="str">
        <f t="shared" si="60"/>
        <v/>
      </c>
      <c r="F1248" s="495" t="str">
        <f t="shared" si="61"/>
        <v>否</v>
      </c>
      <c r="G1248" s="481" t="str">
        <f t="shared" si="62"/>
        <v>项</v>
      </c>
    </row>
    <row r="1249" ht="36" customHeight="1" spans="1:7">
      <c r="A1249" s="497" t="s">
        <v>2271</v>
      </c>
      <c r="B1249" s="498" t="s">
        <v>2272</v>
      </c>
      <c r="C1249" s="499">
        <v>0</v>
      </c>
      <c r="D1249" s="499">
        <v>0</v>
      </c>
      <c r="E1249" s="500" t="str">
        <f t="shared" si="60"/>
        <v/>
      </c>
      <c r="F1249" s="495" t="str">
        <f t="shared" si="61"/>
        <v>否</v>
      </c>
      <c r="G1249" s="481" t="str">
        <f t="shared" si="62"/>
        <v>项</v>
      </c>
    </row>
    <row r="1250" ht="36" customHeight="1" spans="1:7">
      <c r="A1250" s="497" t="s">
        <v>2273</v>
      </c>
      <c r="B1250" s="498" t="s">
        <v>2274</v>
      </c>
      <c r="C1250" s="499">
        <v>0</v>
      </c>
      <c r="D1250" s="499">
        <v>0</v>
      </c>
      <c r="E1250" s="500" t="str">
        <f t="shared" si="60"/>
        <v/>
      </c>
      <c r="F1250" s="495" t="str">
        <f t="shared" si="61"/>
        <v>否</v>
      </c>
      <c r="G1250" s="481" t="str">
        <f t="shared" si="62"/>
        <v>项</v>
      </c>
    </row>
    <row r="1251" ht="36" customHeight="1" spans="1:7">
      <c r="A1251" s="497" t="s">
        <v>2275</v>
      </c>
      <c r="B1251" s="498" t="s">
        <v>2276</v>
      </c>
      <c r="C1251" s="499">
        <v>0</v>
      </c>
      <c r="D1251" s="499">
        <v>0</v>
      </c>
      <c r="E1251" s="500" t="str">
        <f t="shared" si="60"/>
        <v/>
      </c>
      <c r="F1251" s="495" t="str">
        <f t="shared" si="61"/>
        <v>否</v>
      </c>
      <c r="G1251" s="481" t="str">
        <f t="shared" si="62"/>
        <v>项</v>
      </c>
    </row>
    <row r="1252" ht="36" customHeight="1" spans="1:7">
      <c r="A1252" s="497" t="s">
        <v>2277</v>
      </c>
      <c r="B1252" s="498" t="s">
        <v>2278</v>
      </c>
      <c r="C1252" s="499">
        <v>0</v>
      </c>
      <c r="D1252" s="499">
        <v>0</v>
      </c>
      <c r="E1252" s="500" t="str">
        <f t="shared" si="60"/>
        <v/>
      </c>
      <c r="F1252" s="495" t="str">
        <f t="shared" si="61"/>
        <v>否</v>
      </c>
      <c r="G1252" s="481" t="str">
        <f t="shared" si="62"/>
        <v>项</v>
      </c>
    </row>
    <row r="1253" ht="36" customHeight="1" spans="1:7">
      <c r="A1253" s="497" t="s">
        <v>2279</v>
      </c>
      <c r="B1253" s="498" t="s">
        <v>180</v>
      </c>
      <c r="C1253" s="499"/>
      <c r="D1253" s="499"/>
      <c r="E1253" s="500"/>
      <c r="F1253" s="495" t="str">
        <f t="shared" si="61"/>
        <v>否</v>
      </c>
      <c r="G1253" s="481" t="str">
        <f t="shared" si="62"/>
        <v>项</v>
      </c>
    </row>
    <row r="1254" ht="36" customHeight="1" spans="1:7">
      <c r="A1254" s="497" t="s">
        <v>2280</v>
      </c>
      <c r="B1254" s="498" t="s">
        <v>2281</v>
      </c>
      <c r="C1254" s="499"/>
      <c r="D1254" s="499"/>
      <c r="E1254" s="500"/>
      <c r="F1254" s="495" t="str">
        <f t="shared" si="61"/>
        <v>否</v>
      </c>
      <c r="G1254" s="481" t="str">
        <f t="shared" si="62"/>
        <v>项</v>
      </c>
    </row>
    <row r="1255" ht="36" customHeight="1" spans="1:7">
      <c r="A1255" s="490" t="s">
        <v>2282</v>
      </c>
      <c r="B1255" s="491" t="s">
        <v>2283</v>
      </c>
      <c r="C1255" s="493">
        <f>SUM(C1256:C1260)</f>
        <v>0</v>
      </c>
      <c r="D1255" s="493">
        <f>SUM(D1256:D1260)</f>
        <v>0</v>
      </c>
      <c r="E1255" s="494" t="str">
        <f t="shared" si="60"/>
        <v/>
      </c>
      <c r="F1255" s="495" t="str">
        <f t="shared" si="61"/>
        <v>否</v>
      </c>
      <c r="G1255" s="481" t="str">
        <f t="shared" si="62"/>
        <v>款</v>
      </c>
    </row>
    <row r="1256" ht="36" customHeight="1" spans="1:7">
      <c r="A1256" s="497" t="s">
        <v>2284</v>
      </c>
      <c r="B1256" s="498" t="s">
        <v>2285</v>
      </c>
      <c r="C1256" s="499">
        <v>0</v>
      </c>
      <c r="D1256" s="499">
        <v>0</v>
      </c>
      <c r="E1256" s="500" t="str">
        <f t="shared" si="60"/>
        <v/>
      </c>
      <c r="F1256" s="495" t="str">
        <f t="shared" si="61"/>
        <v>否</v>
      </c>
      <c r="G1256" s="481" t="str">
        <f t="shared" si="62"/>
        <v>项</v>
      </c>
    </row>
    <row r="1257" ht="36" customHeight="1" spans="1:7">
      <c r="A1257" s="497" t="s">
        <v>2286</v>
      </c>
      <c r="B1257" s="498" t="s">
        <v>2287</v>
      </c>
      <c r="C1257" s="499">
        <v>0</v>
      </c>
      <c r="D1257" s="499">
        <v>0</v>
      </c>
      <c r="E1257" s="500" t="str">
        <f t="shared" si="60"/>
        <v/>
      </c>
      <c r="F1257" s="495" t="str">
        <f t="shared" si="61"/>
        <v>否</v>
      </c>
      <c r="G1257" s="481" t="str">
        <f t="shared" si="62"/>
        <v>项</v>
      </c>
    </row>
    <row r="1258" ht="36" customHeight="1" spans="1:7">
      <c r="A1258" s="497" t="s">
        <v>2288</v>
      </c>
      <c r="B1258" s="498" t="s">
        <v>2289</v>
      </c>
      <c r="C1258" s="499">
        <v>0</v>
      </c>
      <c r="D1258" s="499">
        <v>0</v>
      </c>
      <c r="E1258" s="500" t="str">
        <f t="shared" si="60"/>
        <v/>
      </c>
      <c r="F1258" s="495" t="str">
        <f t="shared" si="61"/>
        <v>否</v>
      </c>
      <c r="G1258" s="481" t="str">
        <f t="shared" si="62"/>
        <v>项</v>
      </c>
    </row>
    <row r="1259" ht="36" customHeight="1" spans="1:7">
      <c r="A1259" s="502">
        <v>2220305</v>
      </c>
      <c r="B1259" s="514" t="s">
        <v>2290</v>
      </c>
      <c r="C1259" s="499">
        <v>0</v>
      </c>
      <c r="D1259" s="499">
        <v>0</v>
      </c>
      <c r="E1259" s="500" t="str">
        <f t="shared" si="60"/>
        <v/>
      </c>
      <c r="F1259" s="495" t="str">
        <f t="shared" si="61"/>
        <v>否</v>
      </c>
      <c r="G1259" s="481" t="str">
        <f t="shared" si="62"/>
        <v>项</v>
      </c>
    </row>
    <row r="1260" ht="36" customHeight="1" spans="1:7">
      <c r="A1260" s="497" t="s">
        <v>2291</v>
      </c>
      <c r="B1260" s="498" t="s">
        <v>2292</v>
      </c>
      <c r="C1260" s="499">
        <v>0</v>
      </c>
      <c r="D1260" s="499">
        <v>0</v>
      </c>
      <c r="E1260" s="500" t="str">
        <f t="shared" si="60"/>
        <v/>
      </c>
      <c r="F1260" s="495" t="str">
        <f t="shared" si="61"/>
        <v>否</v>
      </c>
      <c r="G1260" s="481" t="str">
        <f t="shared" si="62"/>
        <v>项</v>
      </c>
    </row>
    <row r="1261" ht="36" customHeight="1" spans="1:7">
      <c r="A1261" s="490" t="s">
        <v>2293</v>
      </c>
      <c r="B1261" s="491" t="s">
        <v>2294</v>
      </c>
      <c r="C1261" s="493">
        <f>SUM(C1262:C1266)</f>
        <v>0</v>
      </c>
      <c r="D1261" s="493">
        <f>SUM(D1262:D1266)</f>
        <v>0</v>
      </c>
      <c r="E1261" s="494" t="str">
        <f t="shared" si="60"/>
        <v/>
      </c>
      <c r="F1261" s="495" t="str">
        <f t="shared" si="61"/>
        <v>否</v>
      </c>
      <c r="G1261" s="481" t="str">
        <f t="shared" si="62"/>
        <v>款</v>
      </c>
    </row>
    <row r="1262" ht="36" customHeight="1" spans="1:7">
      <c r="A1262" s="497" t="s">
        <v>2295</v>
      </c>
      <c r="B1262" s="498" t="s">
        <v>2296</v>
      </c>
      <c r="C1262" s="499">
        <v>0</v>
      </c>
      <c r="D1262" s="499">
        <v>0</v>
      </c>
      <c r="E1262" s="500" t="str">
        <f t="shared" si="60"/>
        <v/>
      </c>
      <c r="F1262" s="495" t="str">
        <f t="shared" si="61"/>
        <v>否</v>
      </c>
      <c r="G1262" s="481" t="str">
        <f t="shared" si="62"/>
        <v>项</v>
      </c>
    </row>
    <row r="1263" ht="36" customHeight="1" spans="1:7">
      <c r="A1263" s="497" t="s">
        <v>2297</v>
      </c>
      <c r="B1263" s="498" t="s">
        <v>2298</v>
      </c>
      <c r="C1263" s="499">
        <v>0</v>
      </c>
      <c r="D1263" s="499">
        <v>0</v>
      </c>
      <c r="E1263" s="500" t="str">
        <f t="shared" si="60"/>
        <v/>
      </c>
      <c r="F1263" s="495" t="str">
        <f t="shared" si="61"/>
        <v>否</v>
      </c>
      <c r="G1263" s="481" t="str">
        <f t="shared" si="62"/>
        <v>项</v>
      </c>
    </row>
    <row r="1264" ht="36" customHeight="1" spans="1:7">
      <c r="A1264" s="497" t="s">
        <v>2299</v>
      </c>
      <c r="B1264" s="498" t="s">
        <v>2300</v>
      </c>
      <c r="C1264" s="499">
        <v>0</v>
      </c>
      <c r="D1264" s="499">
        <v>0</v>
      </c>
      <c r="E1264" s="500" t="str">
        <f t="shared" si="60"/>
        <v/>
      </c>
      <c r="F1264" s="495" t="str">
        <f t="shared" si="61"/>
        <v>否</v>
      </c>
      <c r="G1264" s="481" t="str">
        <f t="shared" si="62"/>
        <v>项</v>
      </c>
    </row>
    <row r="1265" ht="36" customHeight="1" spans="1:7">
      <c r="A1265" s="497" t="s">
        <v>2301</v>
      </c>
      <c r="B1265" s="498" t="s">
        <v>2302</v>
      </c>
      <c r="C1265" s="499">
        <v>0</v>
      </c>
      <c r="D1265" s="499">
        <v>0</v>
      </c>
      <c r="E1265" s="500" t="str">
        <f t="shared" si="60"/>
        <v/>
      </c>
      <c r="F1265" s="495" t="str">
        <f t="shared" si="61"/>
        <v>否</v>
      </c>
      <c r="G1265" s="481" t="str">
        <f t="shared" si="62"/>
        <v>项</v>
      </c>
    </row>
    <row r="1266" ht="36" customHeight="1" spans="1:7">
      <c r="A1266" s="497" t="s">
        <v>2303</v>
      </c>
      <c r="B1266" s="498" t="s">
        <v>2304</v>
      </c>
      <c r="C1266" s="499">
        <v>0</v>
      </c>
      <c r="D1266" s="499">
        <v>0</v>
      </c>
      <c r="E1266" s="500" t="str">
        <f t="shared" si="60"/>
        <v/>
      </c>
      <c r="F1266" s="495" t="str">
        <f t="shared" si="61"/>
        <v>否</v>
      </c>
      <c r="G1266" s="481" t="str">
        <f t="shared" si="62"/>
        <v>项</v>
      </c>
    </row>
    <row r="1267" ht="36" customHeight="1" spans="1:7">
      <c r="A1267" s="490" t="s">
        <v>2305</v>
      </c>
      <c r="B1267" s="491" t="s">
        <v>2306</v>
      </c>
      <c r="C1267" s="493"/>
      <c r="D1267" s="493"/>
      <c r="E1267" s="494"/>
      <c r="F1267" s="495" t="str">
        <f t="shared" si="61"/>
        <v>否</v>
      </c>
      <c r="G1267" s="481" t="str">
        <f t="shared" si="62"/>
        <v>款</v>
      </c>
    </row>
    <row r="1268" ht="36" customHeight="1" spans="1:7">
      <c r="A1268" s="497" t="s">
        <v>2307</v>
      </c>
      <c r="B1268" s="498" t="s">
        <v>2308</v>
      </c>
      <c r="C1268" s="499">
        <v>0</v>
      </c>
      <c r="D1268" s="499">
        <v>0</v>
      </c>
      <c r="E1268" s="500" t="str">
        <f t="shared" si="60"/>
        <v/>
      </c>
      <c r="F1268" s="495" t="str">
        <f t="shared" si="61"/>
        <v>否</v>
      </c>
      <c r="G1268" s="481" t="str">
        <f t="shared" si="62"/>
        <v>项</v>
      </c>
    </row>
    <row r="1269" ht="36" customHeight="1" spans="1:7">
      <c r="A1269" s="497" t="s">
        <v>2309</v>
      </c>
      <c r="B1269" s="498" t="s">
        <v>2310</v>
      </c>
      <c r="C1269" s="499">
        <v>0</v>
      </c>
      <c r="D1269" s="499">
        <v>0</v>
      </c>
      <c r="E1269" s="500" t="str">
        <f t="shared" si="60"/>
        <v/>
      </c>
      <c r="F1269" s="495" t="str">
        <f t="shared" si="61"/>
        <v>否</v>
      </c>
      <c r="G1269" s="481" t="str">
        <f t="shared" si="62"/>
        <v>项</v>
      </c>
    </row>
    <row r="1270" ht="36" customHeight="1" spans="1:7">
      <c r="A1270" s="497" t="s">
        <v>2311</v>
      </c>
      <c r="B1270" s="498" t="s">
        <v>2312</v>
      </c>
      <c r="C1270" s="499">
        <v>0</v>
      </c>
      <c r="D1270" s="499">
        <v>0</v>
      </c>
      <c r="E1270" s="500" t="str">
        <f t="shared" si="60"/>
        <v/>
      </c>
      <c r="F1270" s="495" t="str">
        <f t="shared" si="61"/>
        <v>否</v>
      </c>
      <c r="G1270" s="481" t="str">
        <f t="shared" si="62"/>
        <v>项</v>
      </c>
    </row>
    <row r="1271" ht="36" customHeight="1" spans="1:7">
      <c r="A1271" s="497" t="s">
        <v>2313</v>
      </c>
      <c r="B1271" s="498" t="s">
        <v>2314</v>
      </c>
      <c r="C1271" s="499">
        <v>0</v>
      </c>
      <c r="D1271" s="499">
        <v>0</v>
      </c>
      <c r="E1271" s="500" t="str">
        <f t="shared" si="60"/>
        <v/>
      </c>
      <c r="F1271" s="495" t="str">
        <f t="shared" si="61"/>
        <v>否</v>
      </c>
      <c r="G1271" s="481" t="str">
        <f t="shared" si="62"/>
        <v>项</v>
      </c>
    </row>
    <row r="1272" ht="36" customHeight="1" spans="1:7">
      <c r="A1272" s="497" t="s">
        <v>2315</v>
      </c>
      <c r="B1272" s="498" t="s">
        <v>2316</v>
      </c>
      <c r="C1272" s="499">
        <v>0</v>
      </c>
      <c r="D1272" s="499">
        <v>0</v>
      </c>
      <c r="E1272" s="500" t="str">
        <f t="shared" si="60"/>
        <v/>
      </c>
      <c r="F1272" s="495" t="str">
        <f t="shared" si="61"/>
        <v>否</v>
      </c>
      <c r="G1272" s="481" t="str">
        <f t="shared" si="62"/>
        <v>项</v>
      </c>
    </row>
    <row r="1273" ht="36" customHeight="1" spans="1:7">
      <c r="A1273" s="497" t="s">
        <v>2317</v>
      </c>
      <c r="B1273" s="498" t="s">
        <v>2318</v>
      </c>
      <c r="C1273" s="499">
        <v>0</v>
      </c>
      <c r="D1273" s="499">
        <v>0</v>
      </c>
      <c r="E1273" s="500" t="str">
        <f t="shared" si="60"/>
        <v/>
      </c>
      <c r="F1273" s="495" t="str">
        <f t="shared" si="61"/>
        <v>否</v>
      </c>
      <c r="G1273" s="481" t="str">
        <f t="shared" si="62"/>
        <v>项</v>
      </c>
    </row>
    <row r="1274" ht="36" customHeight="1" spans="1:7">
      <c r="A1274" s="497" t="s">
        <v>2319</v>
      </c>
      <c r="B1274" s="498" t="s">
        <v>2320</v>
      </c>
      <c r="C1274" s="499">
        <v>0</v>
      </c>
      <c r="D1274" s="499">
        <v>0</v>
      </c>
      <c r="E1274" s="500" t="str">
        <f t="shared" si="60"/>
        <v/>
      </c>
      <c r="F1274" s="495" t="str">
        <f t="shared" si="61"/>
        <v>否</v>
      </c>
      <c r="G1274" s="481" t="str">
        <f t="shared" si="62"/>
        <v>项</v>
      </c>
    </row>
    <row r="1275" ht="36" customHeight="1" spans="1:7">
      <c r="A1275" s="497" t="s">
        <v>2321</v>
      </c>
      <c r="B1275" s="498" t="s">
        <v>2322</v>
      </c>
      <c r="C1275" s="499"/>
      <c r="D1275" s="499"/>
      <c r="E1275" s="500"/>
      <c r="F1275" s="495" t="str">
        <f t="shared" si="61"/>
        <v>否</v>
      </c>
      <c r="G1275" s="481" t="str">
        <f t="shared" si="62"/>
        <v>项</v>
      </c>
    </row>
    <row r="1276" ht="36" customHeight="1" spans="1:7">
      <c r="A1276" s="497" t="s">
        <v>2323</v>
      </c>
      <c r="B1276" s="498" t="s">
        <v>2324</v>
      </c>
      <c r="C1276" s="499"/>
      <c r="D1276" s="499"/>
      <c r="E1276" s="500"/>
      <c r="F1276" s="495" t="str">
        <f t="shared" si="61"/>
        <v>否</v>
      </c>
      <c r="G1276" s="481" t="str">
        <f t="shared" si="62"/>
        <v>项</v>
      </c>
    </row>
    <row r="1277" ht="36" customHeight="1" spans="1:7">
      <c r="A1277" s="497" t="s">
        <v>2325</v>
      </c>
      <c r="B1277" s="498" t="s">
        <v>2326</v>
      </c>
      <c r="C1277" s="499">
        <v>0</v>
      </c>
      <c r="D1277" s="499">
        <v>0</v>
      </c>
      <c r="E1277" s="500" t="str">
        <f t="shared" si="60"/>
        <v/>
      </c>
      <c r="F1277" s="495" t="str">
        <f t="shared" si="61"/>
        <v>否</v>
      </c>
      <c r="G1277" s="481" t="str">
        <f t="shared" si="62"/>
        <v>项</v>
      </c>
    </row>
    <row r="1278" ht="36" customHeight="1" spans="1:7">
      <c r="A1278" s="498">
        <v>2220511</v>
      </c>
      <c r="B1278" s="498" t="s">
        <v>2327</v>
      </c>
      <c r="C1278" s="499">
        <v>0</v>
      </c>
      <c r="D1278" s="499">
        <v>0</v>
      </c>
      <c r="E1278" s="500" t="str">
        <f t="shared" si="60"/>
        <v/>
      </c>
      <c r="F1278" s="495" t="str">
        <f t="shared" si="61"/>
        <v>否</v>
      </c>
      <c r="G1278" s="481" t="str">
        <f t="shared" si="62"/>
        <v>项</v>
      </c>
    </row>
    <row r="1279" ht="36" customHeight="1" spans="1:7">
      <c r="A1279" s="497" t="s">
        <v>2328</v>
      </c>
      <c r="B1279" s="498" t="s">
        <v>2329</v>
      </c>
      <c r="C1279" s="499">
        <v>0</v>
      </c>
      <c r="D1279" s="499">
        <v>0</v>
      </c>
      <c r="E1279" s="500" t="str">
        <f t="shared" si="60"/>
        <v/>
      </c>
      <c r="F1279" s="495" t="str">
        <f t="shared" si="61"/>
        <v>否</v>
      </c>
      <c r="G1279" s="481" t="str">
        <f t="shared" si="62"/>
        <v>项</v>
      </c>
    </row>
    <row r="1280" ht="36" customHeight="1" spans="1:7">
      <c r="A1280" s="490" t="s">
        <v>2330</v>
      </c>
      <c r="B1280" s="506" t="s">
        <v>543</v>
      </c>
      <c r="C1280" s="515"/>
      <c r="D1280" s="515"/>
      <c r="E1280" s="494"/>
      <c r="F1280" s="495" t="str">
        <f t="shared" si="61"/>
        <v>否</v>
      </c>
      <c r="G1280" s="481" t="str">
        <f t="shared" si="62"/>
        <v>项</v>
      </c>
    </row>
    <row r="1281" ht="36" customHeight="1" spans="1:7">
      <c r="A1281" s="490" t="s">
        <v>126</v>
      </c>
      <c r="B1281" s="491" t="s">
        <v>127</v>
      </c>
      <c r="C1281" s="493">
        <f>SUM(C1282,C1294,C1300,C1306,C1314,C1327,C1331,C1337)</f>
        <v>2427</v>
      </c>
      <c r="D1281" s="493">
        <f>SUM(D1282,D1294,D1300,D1306,D1314,D1327,D1331,D1337)</f>
        <v>2372</v>
      </c>
      <c r="E1281" s="494"/>
      <c r="F1281" s="495" t="str">
        <f t="shared" si="61"/>
        <v>是</v>
      </c>
      <c r="G1281" s="481" t="str">
        <f t="shared" si="62"/>
        <v>类</v>
      </c>
    </row>
    <row r="1282" ht="36" customHeight="1" spans="1:7">
      <c r="A1282" s="490" t="s">
        <v>2331</v>
      </c>
      <c r="B1282" s="491" t="s">
        <v>2332</v>
      </c>
      <c r="C1282" s="493">
        <f>SUM(C1283:C1293)</f>
        <v>571</v>
      </c>
      <c r="D1282" s="493">
        <f>SUM(D1283:D1293)</f>
        <v>611</v>
      </c>
      <c r="E1282" s="494"/>
      <c r="F1282" s="495" t="str">
        <f t="shared" si="61"/>
        <v>是</v>
      </c>
      <c r="G1282" s="481" t="str">
        <f t="shared" si="62"/>
        <v>款</v>
      </c>
    </row>
    <row r="1283" ht="36" customHeight="1" spans="1:7">
      <c r="A1283" s="497" t="s">
        <v>2333</v>
      </c>
      <c r="B1283" s="498" t="s">
        <v>162</v>
      </c>
      <c r="C1283" s="499">
        <v>445</v>
      </c>
      <c r="D1283" s="499">
        <v>481</v>
      </c>
      <c r="E1283" s="500"/>
      <c r="F1283" s="495" t="str">
        <f t="shared" si="61"/>
        <v>是</v>
      </c>
      <c r="G1283" s="481" t="str">
        <f t="shared" si="62"/>
        <v>项</v>
      </c>
    </row>
    <row r="1284" ht="36" customHeight="1" spans="1:7">
      <c r="A1284" s="497" t="s">
        <v>2334</v>
      </c>
      <c r="B1284" s="498" t="s">
        <v>164</v>
      </c>
      <c r="C1284" s="499">
        <v>107</v>
      </c>
      <c r="D1284" s="499">
        <v>77</v>
      </c>
      <c r="E1284" s="500">
        <f t="shared" ref="E1284:E1346" si="63">IF(C1284&gt;0,D1284/C1284-1,IF(C1284&lt;0,-(D1284/C1284-1),""))</f>
        <v>-0.280373831775701</v>
      </c>
      <c r="F1284" s="495" t="str">
        <f t="shared" ref="F1284:F1347" si="64">IF(LEN(A1284)=3,"是",IF(B1284&lt;&gt;"",IF(SUM(C1284:D1284)&lt;&gt;0,"是","否"),"是"))</f>
        <v>是</v>
      </c>
      <c r="G1284" s="481" t="str">
        <f t="shared" ref="G1284:G1347" si="65">IF(LEN(A1284)=3,"类",IF(LEN(A1284)=5,"款","项"))</f>
        <v>项</v>
      </c>
    </row>
    <row r="1285" ht="36" customHeight="1" spans="1:7">
      <c r="A1285" s="497" t="s">
        <v>2335</v>
      </c>
      <c r="B1285" s="498" t="s">
        <v>166</v>
      </c>
      <c r="C1285" s="499">
        <v>0</v>
      </c>
      <c r="D1285" s="499">
        <v>0</v>
      </c>
      <c r="E1285" s="500" t="str">
        <f t="shared" si="63"/>
        <v/>
      </c>
      <c r="F1285" s="495" t="str">
        <f t="shared" si="64"/>
        <v>否</v>
      </c>
      <c r="G1285" s="481" t="str">
        <f t="shared" si="65"/>
        <v>项</v>
      </c>
    </row>
    <row r="1286" ht="36" customHeight="1" spans="1:7">
      <c r="A1286" s="497" t="s">
        <v>2336</v>
      </c>
      <c r="B1286" s="498" t="s">
        <v>2337</v>
      </c>
      <c r="C1286" s="499">
        <v>0</v>
      </c>
      <c r="D1286" s="499">
        <v>34</v>
      </c>
      <c r="E1286" s="500" t="str">
        <f t="shared" si="63"/>
        <v/>
      </c>
      <c r="F1286" s="495" t="str">
        <f t="shared" si="64"/>
        <v>是</v>
      </c>
      <c r="G1286" s="481" t="str">
        <f t="shared" si="65"/>
        <v>项</v>
      </c>
    </row>
    <row r="1287" ht="36" customHeight="1" spans="1:7">
      <c r="A1287" s="497" t="s">
        <v>2338</v>
      </c>
      <c r="B1287" s="498" t="s">
        <v>2339</v>
      </c>
      <c r="C1287" s="499">
        <v>0</v>
      </c>
      <c r="D1287" s="499">
        <v>0</v>
      </c>
      <c r="E1287" s="500" t="str">
        <f t="shared" si="63"/>
        <v/>
      </c>
      <c r="F1287" s="495" t="str">
        <f t="shared" si="64"/>
        <v>否</v>
      </c>
      <c r="G1287" s="481" t="str">
        <f t="shared" si="65"/>
        <v>项</v>
      </c>
    </row>
    <row r="1288" ht="36" customHeight="1" spans="1:7">
      <c r="A1288" s="497" t="s">
        <v>2340</v>
      </c>
      <c r="B1288" s="498" t="s">
        <v>2341</v>
      </c>
      <c r="C1288" s="499">
        <v>19</v>
      </c>
      <c r="D1288" s="499">
        <v>19</v>
      </c>
      <c r="E1288" s="500">
        <f t="shared" si="63"/>
        <v>0</v>
      </c>
      <c r="F1288" s="495" t="str">
        <f t="shared" si="64"/>
        <v>是</v>
      </c>
      <c r="G1288" s="481" t="str">
        <f t="shared" si="65"/>
        <v>项</v>
      </c>
    </row>
    <row r="1289" ht="36" customHeight="1" spans="1:7">
      <c r="A1289" s="497" t="s">
        <v>2342</v>
      </c>
      <c r="B1289" s="498" t="s">
        <v>2343</v>
      </c>
      <c r="C1289" s="499">
        <v>0</v>
      </c>
      <c r="D1289" s="499">
        <v>0</v>
      </c>
      <c r="E1289" s="500" t="str">
        <f t="shared" si="63"/>
        <v/>
      </c>
      <c r="F1289" s="495" t="str">
        <f t="shared" si="64"/>
        <v>否</v>
      </c>
      <c r="G1289" s="481" t="str">
        <f t="shared" si="65"/>
        <v>项</v>
      </c>
    </row>
    <row r="1290" ht="36" customHeight="1" spans="1:7">
      <c r="A1290" s="497" t="s">
        <v>2344</v>
      </c>
      <c r="B1290" s="498" t="s">
        <v>2345</v>
      </c>
      <c r="C1290" s="499">
        <v>0</v>
      </c>
      <c r="D1290" s="499">
        <v>0</v>
      </c>
      <c r="E1290" s="500" t="str">
        <f t="shared" si="63"/>
        <v/>
      </c>
      <c r="F1290" s="495" t="str">
        <f t="shared" si="64"/>
        <v>否</v>
      </c>
      <c r="G1290" s="481" t="str">
        <f t="shared" si="65"/>
        <v>项</v>
      </c>
    </row>
    <row r="1291" ht="36" customHeight="1" spans="1:7">
      <c r="A1291" s="497" t="s">
        <v>2346</v>
      </c>
      <c r="B1291" s="498" t="s">
        <v>2347</v>
      </c>
      <c r="C1291" s="499"/>
      <c r="D1291" s="499"/>
      <c r="E1291" s="500"/>
      <c r="F1291" s="495" t="str">
        <f t="shared" si="64"/>
        <v>否</v>
      </c>
      <c r="G1291" s="481" t="str">
        <f t="shared" si="65"/>
        <v>项</v>
      </c>
    </row>
    <row r="1292" ht="36" customHeight="1" spans="1:7">
      <c r="A1292" s="497" t="s">
        <v>2348</v>
      </c>
      <c r="B1292" s="498" t="s">
        <v>180</v>
      </c>
      <c r="C1292" s="499"/>
      <c r="D1292" s="499"/>
      <c r="E1292" s="500"/>
      <c r="F1292" s="495" t="str">
        <f t="shared" si="64"/>
        <v>否</v>
      </c>
      <c r="G1292" s="481" t="str">
        <f t="shared" si="65"/>
        <v>项</v>
      </c>
    </row>
    <row r="1293" ht="36" customHeight="1" spans="1:7">
      <c r="A1293" s="497" t="s">
        <v>2349</v>
      </c>
      <c r="B1293" s="498" t="s">
        <v>2350</v>
      </c>
      <c r="C1293" s="499">
        <v>0</v>
      </c>
      <c r="D1293" s="499">
        <v>0</v>
      </c>
      <c r="E1293" s="500" t="str">
        <f t="shared" si="63"/>
        <v/>
      </c>
      <c r="F1293" s="495" t="str">
        <f t="shared" si="64"/>
        <v>否</v>
      </c>
      <c r="G1293" s="481" t="str">
        <f t="shared" si="65"/>
        <v>项</v>
      </c>
    </row>
    <row r="1294" ht="36" customHeight="1" spans="1:7">
      <c r="A1294" s="490" t="s">
        <v>2351</v>
      </c>
      <c r="B1294" s="491" t="s">
        <v>2352</v>
      </c>
      <c r="C1294" s="493">
        <v>424</v>
      </c>
      <c r="D1294" s="493">
        <v>964</v>
      </c>
      <c r="E1294" s="494"/>
      <c r="F1294" s="495" t="str">
        <f t="shared" si="64"/>
        <v>是</v>
      </c>
      <c r="G1294" s="481" t="str">
        <f t="shared" si="65"/>
        <v>款</v>
      </c>
    </row>
    <row r="1295" ht="36" customHeight="1" spans="1:7">
      <c r="A1295" s="497" t="s">
        <v>2353</v>
      </c>
      <c r="B1295" s="498" t="s">
        <v>162</v>
      </c>
      <c r="C1295" s="499">
        <v>424</v>
      </c>
      <c r="D1295" s="499">
        <v>912</v>
      </c>
      <c r="E1295" s="500">
        <f t="shared" si="63"/>
        <v>1.15094339622642</v>
      </c>
      <c r="F1295" s="495" t="str">
        <f t="shared" si="64"/>
        <v>是</v>
      </c>
      <c r="G1295" s="481" t="str">
        <f t="shared" si="65"/>
        <v>项</v>
      </c>
    </row>
    <row r="1296" ht="36" customHeight="1" spans="1:7">
      <c r="A1296" s="497" t="s">
        <v>2354</v>
      </c>
      <c r="B1296" s="498" t="s">
        <v>164</v>
      </c>
      <c r="C1296" s="499">
        <v>0</v>
      </c>
      <c r="D1296" s="499">
        <v>0</v>
      </c>
      <c r="E1296" s="500" t="str">
        <f t="shared" si="63"/>
        <v/>
      </c>
      <c r="F1296" s="495" t="str">
        <f t="shared" si="64"/>
        <v>否</v>
      </c>
      <c r="G1296" s="481" t="str">
        <f t="shared" si="65"/>
        <v>项</v>
      </c>
    </row>
    <row r="1297" ht="36" customHeight="1" spans="1:7">
      <c r="A1297" s="497" t="s">
        <v>2355</v>
      </c>
      <c r="B1297" s="498" t="s">
        <v>166</v>
      </c>
      <c r="C1297" s="499">
        <v>0</v>
      </c>
      <c r="D1297" s="499">
        <v>0</v>
      </c>
      <c r="E1297" s="500" t="str">
        <f t="shared" si="63"/>
        <v/>
      </c>
      <c r="F1297" s="495" t="str">
        <f t="shared" si="64"/>
        <v>否</v>
      </c>
      <c r="G1297" s="481" t="str">
        <f t="shared" si="65"/>
        <v>项</v>
      </c>
    </row>
    <row r="1298" ht="36" customHeight="1" spans="1:7">
      <c r="A1298" s="497" t="s">
        <v>2356</v>
      </c>
      <c r="B1298" s="498" t="s">
        <v>2357</v>
      </c>
      <c r="C1298" s="499"/>
      <c r="D1298" s="499">
        <v>52</v>
      </c>
      <c r="E1298" s="500"/>
      <c r="F1298" s="495" t="str">
        <f t="shared" si="64"/>
        <v>是</v>
      </c>
      <c r="G1298" s="481" t="str">
        <f t="shared" si="65"/>
        <v>项</v>
      </c>
    </row>
    <row r="1299" ht="36" customHeight="1" spans="1:7">
      <c r="A1299" s="497" t="s">
        <v>2358</v>
      </c>
      <c r="B1299" s="498" t="s">
        <v>2359</v>
      </c>
      <c r="C1299" s="499">
        <v>0</v>
      </c>
      <c r="D1299" s="499">
        <v>0</v>
      </c>
      <c r="E1299" s="500" t="str">
        <f t="shared" si="63"/>
        <v/>
      </c>
      <c r="F1299" s="495" t="str">
        <f t="shared" si="64"/>
        <v>否</v>
      </c>
      <c r="G1299" s="481" t="str">
        <f t="shared" si="65"/>
        <v>项</v>
      </c>
    </row>
    <row r="1300" ht="36" customHeight="1" spans="1:7">
      <c r="A1300" s="490" t="s">
        <v>2360</v>
      </c>
      <c r="B1300" s="491" t="s">
        <v>2361</v>
      </c>
      <c r="C1300" s="493"/>
      <c r="D1300" s="493"/>
      <c r="E1300" s="494"/>
      <c r="F1300" s="495" t="str">
        <f t="shared" si="64"/>
        <v>否</v>
      </c>
      <c r="G1300" s="481" t="str">
        <f t="shared" si="65"/>
        <v>款</v>
      </c>
    </row>
    <row r="1301" ht="36" customHeight="1" spans="1:7">
      <c r="A1301" s="497" t="s">
        <v>2362</v>
      </c>
      <c r="B1301" s="498" t="s">
        <v>162</v>
      </c>
      <c r="C1301" s="499"/>
      <c r="D1301" s="499"/>
      <c r="E1301" s="500"/>
      <c r="F1301" s="495" t="str">
        <f t="shared" si="64"/>
        <v>否</v>
      </c>
      <c r="G1301" s="481" t="str">
        <f t="shared" si="65"/>
        <v>项</v>
      </c>
    </row>
    <row r="1302" ht="36" customHeight="1" spans="1:7">
      <c r="A1302" s="497" t="s">
        <v>2363</v>
      </c>
      <c r="B1302" s="498" t="s">
        <v>164</v>
      </c>
      <c r="C1302" s="499">
        <v>0</v>
      </c>
      <c r="D1302" s="499">
        <v>0</v>
      </c>
      <c r="E1302" s="500" t="str">
        <f t="shared" si="63"/>
        <v/>
      </c>
      <c r="F1302" s="495" t="str">
        <f t="shared" si="64"/>
        <v>否</v>
      </c>
      <c r="G1302" s="481" t="str">
        <f t="shared" si="65"/>
        <v>项</v>
      </c>
    </row>
    <row r="1303" ht="36" customHeight="1" spans="1:7">
      <c r="A1303" s="497" t="s">
        <v>2364</v>
      </c>
      <c r="B1303" s="498" t="s">
        <v>166</v>
      </c>
      <c r="C1303" s="499">
        <v>0</v>
      </c>
      <c r="D1303" s="499">
        <v>0</v>
      </c>
      <c r="E1303" s="500" t="str">
        <f t="shared" si="63"/>
        <v/>
      </c>
      <c r="F1303" s="495" t="str">
        <f t="shared" si="64"/>
        <v>否</v>
      </c>
      <c r="G1303" s="481" t="str">
        <f t="shared" si="65"/>
        <v>项</v>
      </c>
    </row>
    <row r="1304" ht="36" customHeight="1" spans="1:7">
      <c r="A1304" s="497" t="s">
        <v>2365</v>
      </c>
      <c r="B1304" s="498" t="s">
        <v>2366</v>
      </c>
      <c r="C1304" s="499"/>
      <c r="D1304" s="499"/>
      <c r="E1304" s="500"/>
      <c r="F1304" s="495" t="str">
        <f t="shared" si="64"/>
        <v>否</v>
      </c>
      <c r="G1304" s="481" t="str">
        <f t="shared" si="65"/>
        <v>项</v>
      </c>
    </row>
    <row r="1305" ht="36" customHeight="1" spans="1:7">
      <c r="A1305" s="497" t="s">
        <v>2367</v>
      </c>
      <c r="B1305" s="498" t="s">
        <v>2368</v>
      </c>
      <c r="C1305" s="499"/>
      <c r="D1305" s="499"/>
      <c r="E1305" s="500"/>
      <c r="F1305" s="495" t="str">
        <f t="shared" si="64"/>
        <v>否</v>
      </c>
      <c r="G1305" s="481" t="str">
        <f t="shared" si="65"/>
        <v>项</v>
      </c>
    </row>
    <row r="1306" ht="36" customHeight="1" spans="1:7">
      <c r="A1306" s="490" t="s">
        <v>2369</v>
      </c>
      <c r="B1306" s="491" t="s">
        <v>2370</v>
      </c>
      <c r="C1306" s="493">
        <v>630</v>
      </c>
      <c r="D1306" s="493">
        <v>462</v>
      </c>
      <c r="E1306" s="494"/>
      <c r="F1306" s="495" t="str">
        <f t="shared" si="64"/>
        <v>是</v>
      </c>
      <c r="G1306" s="481" t="str">
        <f t="shared" si="65"/>
        <v>款</v>
      </c>
    </row>
    <row r="1307" ht="36" customHeight="1" spans="1:7">
      <c r="A1307" s="497" t="s">
        <v>2371</v>
      </c>
      <c r="B1307" s="498" t="s">
        <v>162</v>
      </c>
      <c r="C1307" s="499">
        <v>0</v>
      </c>
      <c r="D1307" s="499">
        <v>0</v>
      </c>
      <c r="E1307" s="500" t="str">
        <f t="shared" si="63"/>
        <v/>
      </c>
      <c r="F1307" s="495" t="str">
        <f t="shared" si="64"/>
        <v>否</v>
      </c>
      <c r="G1307" s="481" t="str">
        <f t="shared" si="65"/>
        <v>项</v>
      </c>
    </row>
    <row r="1308" ht="36" customHeight="1" spans="1:7">
      <c r="A1308" s="497" t="s">
        <v>2372</v>
      </c>
      <c r="B1308" s="498" t="s">
        <v>164</v>
      </c>
      <c r="C1308" s="499">
        <v>0</v>
      </c>
      <c r="D1308" s="499">
        <v>0</v>
      </c>
      <c r="E1308" s="500" t="str">
        <f t="shared" si="63"/>
        <v/>
      </c>
      <c r="F1308" s="495" t="str">
        <f t="shared" si="64"/>
        <v>否</v>
      </c>
      <c r="G1308" s="481" t="str">
        <f t="shared" si="65"/>
        <v>项</v>
      </c>
    </row>
    <row r="1309" ht="36" customHeight="1" spans="1:7">
      <c r="A1309" s="497" t="s">
        <v>2373</v>
      </c>
      <c r="B1309" s="498" t="s">
        <v>166</v>
      </c>
      <c r="C1309" s="499">
        <v>0</v>
      </c>
      <c r="D1309" s="499">
        <v>0</v>
      </c>
      <c r="E1309" s="500" t="str">
        <f t="shared" si="63"/>
        <v/>
      </c>
      <c r="F1309" s="495" t="str">
        <f t="shared" si="64"/>
        <v>否</v>
      </c>
      <c r="G1309" s="481" t="str">
        <f t="shared" si="65"/>
        <v>项</v>
      </c>
    </row>
    <row r="1310" ht="36" customHeight="1" spans="1:7">
      <c r="A1310" s="497" t="s">
        <v>2374</v>
      </c>
      <c r="B1310" s="498" t="s">
        <v>2375</v>
      </c>
      <c r="C1310" s="499">
        <v>630</v>
      </c>
      <c r="D1310" s="499">
        <v>462</v>
      </c>
      <c r="E1310" s="500"/>
      <c r="F1310" s="495" t="str">
        <f t="shared" si="64"/>
        <v>是</v>
      </c>
      <c r="G1310" s="481" t="str">
        <f t="shared" si="65"/>
        <v>项</v>
      </c>
    </row>
    <row r="1311" ht="36" customHeight="1" spans="1:7">
      <c r="A1311" s="497" t="s">
        <v>2376</v>
      </c>
      <c r="B1311" s="498" t="s">
        <v>2377</v>
      </c>
      <c r="C1311" s="499"/>
      <c r="D1311" s="499"/>
      <c r="E1311" s="500"/>
      <c r="F1311" s="495" t="str">
        <f t="shared" si="64"/>
        <v>否</v>
      </c>
      <c r="G1311" s="481" t="str">
        <f t="shared" si="65"/>
        <v>项</v>
      </c>
    </row>
    <row r="1312" ht="36" customHeight="1" spans="1:7">
      <c r="A1312" s="497" t="s">
        <v>2378</v>
      </c>
      <c r="B1312" s="498" t="s">
        <v>180</v>
      </c>
      <c r="C1312" s="499"/>
      <c r="D1312" s="499"/>
      <c r="E1312" s="500"/>
      <c r="F1312" s="495" t="str">
        <f t="shared" si="64"/>
        <v>否</v>
      </c>
      <c r="G1312" s="481" t="str">
        <f t="shared" si="65"/>
        <v>项</v>
      </c>
    </row>
    <row r="1313" ht="36" customHeight="1" spans="1:7">
      <c r="A1313" s="497" t="s">
        <v>2379</v>
      </c>
      <c r="B1313" s="498" t="s">
        <v>2380</v>
      </c>
      <c r="C1313" s="499">
        <v>0</v>
      </c>
      <c r="D1313" s="499">
        <v>0</v>
      </c>
      <c r="E1313" s="500" t="str">
        <f t="shared" si="63"/>
        <v/>
      </c>
      <c r="F1313" s="495" t="str">
        <f t="shared" si="64"/>
        <v>否</v>
      </c>
      <c r="G1313" s="481" t="str">
        <f t="shared" si="65"/>
        <v>项</v>
      </c>
    </row>
    <row r="1314" ht="36" customHeight="1" spans="1:7">
      <c r="A1314" s="490" t="s">
        <v>2381</v>
      </c>
      <c r="B1314" s="491" t="s">
        <v>2382</v>
      </c>
      <c r="C1314" s="493">
        <v>5</v>
      </c>
      <c r="D1314" s="493">
        <v>23</v>
      </c>
      <c r="E1314" s="494"/>
      <c r="F1314" s="495" t="str">
        <f t="shared" si="64"/>
        <v>是</v>
      </c>
      <c r="G1314" s="481" t="str">
        <f t="shared" si="65"/>
        <v>款</v>
      </c>
    </row>
    <row r="1315" ht="36" customHeight="1" spans="1:7">
      <c r="A1315" s="497" t="s">
        <v>2383</v>
      </c>
      <c r="B1315" s="498" t="s">
        <v>162</v>
      </c>
      <c r="C1315" s="499">
        <v>0</v>
      </c>
      <c r="D1315" s="499">
        <v>0</v>
      </c>
      <c r="E1315" s="500" t="str">
        <f t="shared" si="63"/>
        <v/>
      </c>
      <c r="F1315" s="495" t="str">
        <f t="shared" si="64"/>
        <v>否</v>
      </c>
      <c r="G1315" s="481" t="str">
        <f t="shared" si="65"/>
        <v>项</v>
      </c>
    </row>
    <row r="1316" ht="36" customHeight="1" spans="1:7">
      <c r="A1316" s="497" t="s">
        <v>2384</v>
      </c>
      <c r="B1316" s="498" t="s">
        <v>164</v>
      </c>
      <c r="C1316" s="499">
        <v>0</v>
      </c>
      <c r="D1316" s="499">
        <v>0</v>
      </c>
      <c r="E1316" s="500" t="str">
        <f t="shared" si="63"/>
        <v/>
      </c>
      <c r="F1316" s="495" t="str">
        <f t="shared" si="64"/>
        <v>否</v>
      </c>
      <c r="G1316" s="481" t="str">
        <f t="shared" si="65"/>
        <v>项</v>
      </c>
    </row>
    <row r="1317" ht="36" customHeight="1" spans="1:7">
      <c r="A1317" s="497" t="s">
        <v>2385</v>
      </c>
      <c r="B1317" s="498" t="s">
        <v>166</v>
      </c>
      <c r="C1317" s="499">
        <v>0</v>
      </c>
      <c r="D1317" s="499">
        <v>0</v>
      </c>
      <c r="E1317" s="500" t="str">
        <f t="shared" si="63"/>
        <v/>
      </c>
      <c r="F1317" s="495" t="str">
        <f t="shared" si="64"/>
        <v>否</v>
      </c>
      <c r="G1317" s="481" t="str">
        <f t="shared" si="65"/>
        <v>项</v>
      </c>
    </row>
    <row r="1318" ht="36" customHeight="1" spans="1:7">
      <c r="A1318" s="497" t="s">
        <v>2386</v>
      </c>
      <c r="B1318" s="498" t="s">
        <v>2387</v>
      </c>
      <c r="C1318" s="499"/>
      <c r="D1318" s="499"/>
      <c r="E1318" s="500"/>
      <c r="F1318" s="495" t="str">
        <f t="shared" si="64"/>
        <v>否</v>
      </c>
      <c r="G1318" s="481" t="str">
        <f t="shared" si="65"/>
        <v>项</v>
      </c>
    </row>
    <row r="1319" ht="36" customHeight="1" spans="1:7">
      <c r="A1319" s="497" t="s">
        <v>2388</v>
      </c>
      <c r="B1319" s="498" t="s">
        <v>2389</v>
      </c>
      <c r="C1319" s="499">
        <v>5</v>
      </c>
      <c r="D1319" s="499">
        <v>23</v>
      </c>
      <c r="E1319" s="500"/>
      <c r="F1319" s="495" t="str">
        <f t="shared" si="64"/>
        <v>是</v>
      </c>
      <c r="G1319" s="481" t="str">
        <f t="shared" si="65"/>
        <v>项</v>
      </c>
    </row>
    <row r="1320" ht="36" customHeight="1" spans="1:7">
      <c r="A1320" s="497" t="s">
        <v>2390</v>
      </c>
      <c r="B1320" s="498" t="s">
        <v>2391</v>
      </c>
      <c r="C1320" s="499"/>
      <c r="D1320" s="499"/>
      <c r="E1320" s="500"/>
      <c r="F1320" s="495" t="str">
        <f t="shared" si="64"/>
        <v>否</v>
      </c>
      <c r="G1320" s="481" t="str">
        <f t="shared" si="65"/>
        <v>项</v>
      </c>
    </row>
    <row r="1321" ht="36" customHeight="1" spans="1:7">
      <c r="A1321" s="497" t="s">
        <v>2392</v>
      </c>
      <c r="B1321" s="498" t="s">
        <v>2393</v>
      </c>
      <c r="C1321" s="499">
        <v>0</v>
      </c>
      <c r="D1321" s="499">
        <v>0</v>
      </c>
      <c r="E1321" s="500" t="str">
        <f t="shared" si="63"/>
        <v/>
      </c>
      <c r="F1321" s="495" t="str">
        <f t="shared" si="64"/>
        <v>否</v>
      </c>
      <c r="G1321" s="481" t="str">
        <f t="shared" si="65"/>
        <v>项</v>
      </c>
    </row>
    <row r="1322" ht="36" customHeight="1" spans="1:7">
      <c r="A1322" s="497" t="s">
        <v>2394</v>
      </c>
      <c r="B1322" s="498" t="s">
        <v>2395</v>
      </c>
      <c r="C1322" s="499">
        <v>0</v>
      </c>
      <c r="D1322" s="499">
        <v>0</v>
      </c>
      <c r="E1322" s="500" t="str">
        <f t="shared" si="63"/>
        <v/>
      </c>
      <c r="F1322" s="495" t="str">
        <f t="shared" si="64"/>
        <v>否</v>
      </c>
      <c r="G1322" s="481" t="str">
        <f t="shared" si="65"/>
        <v>项</v>
      </c>
    </row>
    <row r="1323" ht="36" customHeight="1" spans="1:7">
      <c r="A1323" s="497" t="s">
        <v>2396</v>
      </c>
      <c r="B1323" s="498" t="s">
        <v>2397</v>
      </c>
      <c r="C1323" s="499">
        <v>0</v>
      </c>
      <c r="D1323" s="499">
        <v>0</v>
      </c>
      <c r="E1323" s="500" t="str">
        <f t="shared" si="63"/>
        <v/>
      </c>
      <c r="F1323" s="495" t="str">
        <f t="shared" si="64"/>
        <v>否</v>
      </c>
      <c r="G1323" s="481" t="str">
        <f t="shared" si="65"/>
        <v>项</v>
      </c>
    </row>
    <row r="1324" ht="36" customHeight="1" spans="1:7">
      <c r="A1324" s="497" t="s">
        <v>2398</v>
      </c>
      <c r="B1324" s="498" t="s">
        <v>2399</v>
      </c>
      <c r="C1324" s="499">
        <v>0</v>
      </c>
      <c r="D1324" s="499">
        <v>0</v>
      </c>
      <c r="E1324" s="500" t="str">
        <f t="shared" si="63"/>
        <v/>
      </c>
      <c r="F1324" s="495" t="str">
        <f t="shared" si="64"/>
        <v>否</v>
      </c>
      <c r="G1324" s="481" t="str">
        <f t="shared" si="65"/>
        <v>项</v>
      </c>
    </row>
    <row r="1325" ht="36" customHeight="1" spans="1:7">
      <c r="A1325" s="497" t="s">
        <v>2400</v>
      </c>
      <c r="B1325" s="498" t="s">
        <v>2401</v>
      </c>
      <c r="C1325" s="499"/>
      <c r="D1325" s="499"/>
      <c r="E1325" s="500"/>
      <c r="F1325" s="495" t="str">
        <f t="shared" si="64"/>
        <v>否</v>
      </c>
      <c r="G1325" s="481" t="str">
        <f t="shared" si="65"/>
        <v>项</v>
      </c>
    </row>
    <row r="1326" ht="36" customHeight="1" spans="1:7">
      <c r="A1326" s="497" t="s">
        <v>2402</v>
      </c>
      <c r="B1326" s="498" t="s">
        <v>2403</v>
      </c>
      <c r="C1326" s="499"/>
      <c r="D1326" s="499"/>
      <c r="E1326" s="500"/>
      <c r="F1326" s="495" t="str">
        <f t="shared" si="64"/>
        <v>否</v>
      </c>
      <c r="G1326" s="481" t="str">
        <f t="shared" si="65"/>
        <v>项</v>
      </c>
    </row>
    <row r="1327" ht="36" customHeight="1" spans="1:7">
      <c r="A1327" s="490" t="s">
        <v>2404</v>
      </c>
      <c r="B1327" s="491" t="s">
        <v>2405</v>
      </c>
      <c r="C1327" s="493">
        <v>447</v>
      </c>
      <c r="D1327" s="493">
        <v>230</v>
      </c>
      <c r="E1327" s="494"/>
      <c r="F1327" s="495" t="str">
        <f t="shared" si="64"/>
        <v>是</v>
      </c>
      <c r="G1327" s="481" t="str">
        <f t="shared" si="65"/>
        <v>款</v>
      </c>
    </row>
    <row r="1328" ht="36" customHeight="1" spans="1:7">
      <c r="A1328" s="497" t="s">
        <v>2406</v>
      </c>
      <c r="B1328" s="498" t="s">
        <v>2407</v>
      </c>
      <c r="C1328" s="499">
        <v>50</v>
      </c>
      <c r="D1328" s="499">
        <v>36</v>
      </c>
      <c r="E1328" s="500"/>
      <c r="F1328" s="495" t="str">
        <f t="shared" si="64"/>
        <v>是</v>
      </c>
      <c r="G1328" s="481" t="str">
        <f t="shared" si="65"/>
        <v>项</v>
      </c>
    </row>
    <row r="1329" ht="36" customHeight="1" spans="1:7">
      <c r="A1329" s="497" t="s">
        <v>2408</v>
      </c>
      <c r="B1329" s="498" t="s">
        <v>2409</v>
      </c>
      <c r="C1329" s="499">
        <v>397</v>
      </c>
      <c r="D1329" s="499">
        <v>164</v>
      </c>
      <c r="E1329" s="500">
        <f t="shared" si="63"/>
        <v>-0.586901763224181</v>
      </c>
      <c r="F1329" s="495" t="str">
        <f t="shared" si="64"/>
        <v>是</v>
      </c>
      <c r="G1329" s="481" t="str">
        <f t="shared" si="65"/>
        <v>项</v>
      </c>
    </row>
    <row r="1330" ht="36" customHeight="1" spans="1:7">
      <c r="A1330" s="497" t="s">
        <v>2410</v>
      </c>
      <c r="B1330" s="498" t="s">
        <v>2411</v>
      </c>
      <c r="C1330" s="499"/>
      <c r="D1330" s="499">
        <v>30</v>
      </c>
      <c r="E1330" s="500"/>
      <c r="F1330" s="495" t="str">
        <f t="shared" si="64"/>
        <v>是</v>
      </c>
      <c r="G1330" s="481" t="str">
        <f t="shared" si="65"/>
        <v>项</v>
      </c>
    </row>
    <row r="1331" ht="36" customHeight="1" spans="1:7">
      <c r="A1331" s="490" t="s">
        <v>2412</v>
      </c>
      <c r="B1331" s="491" t="s">
        <v>2413</v>
      </c>
      <c r="C1331" s="493">
        <f>SUM(C1332:C1336)</f>
        <v>350</v>
      </c>
      <c r="D1331" s="493">
        <f>SUM(D1332:D1336)</f>
        <v>82</v>
      </c>
      <c r="E1331" s="494">
        <f t="shared" si="63"/>
        <v>-0.765714285714286</v>
      </c>
      <c r="F1331" s="495" t="str">
        <f t="shared" si="64"/>
        <v>是</v>
      </c>
      <c r="G1331" s="481" t="str">
        <f t="shared" si="65"/>
        <v>款</v>
      </c>
    </row>
    <row r="1332" ht="36" customHeight="1" spans="1:7">
      <c r="A1332" s="497" t="s">
        <v>2414</v>
      </c>
      <c r="B1332" s="498" t="s">
        <v>2415</v>
      </c>
      <c r="C1332" s="499">
        <v>0</v>
      </c>
      <c r="D1332" s="499">
        <v>0</v>
      </c>
      <c r="E1332" s="500" t="str">
        <f t="shared" si="63"/>
        <v/>
      </c>
      <c r="F1332" s="495" t="str">
        <f t="shared" si="64"/>
        <v>否</v>
      </c>
      <c r="G1332" s="481" t="str">
        <f t="shared" si="65"/>
        <v>项</v>
      </c>
    </row>
    <row r="1333" ht="36" customHeight="1" spans="1:7">
      <c r="A1333" s="497" t="s">
        <v>2416</v>
      </c>
      <c r="B1333" s="498" t="s">
        <v>2417</v>
      </c>
      <c r="C1333" s="499">
        <v>0</v>
      </c>
      <c r="D1333" s="499">
        <v>0</v>
      </c>
      <c r="E1333" s="500" t="str">
        <f t="shared" si="63"/>
        <v/>
      </c>
      <c r="F1333" s="495" t="str">
        <f t="shared" si="64"/>
        <v>否</v>
      </c>
      <c r="G1333" s="481" t="str">
        <f t="shared" si="65"/>
        <v>项</v>
      </c>
    </row>
    <row r="1334" ht="36" customHeight="1" spans="1:7">
      <c r="A1334" s="497" t="s">
        <v>2418</v>
      </c>
      <c r="B1334" s="498" t="s">
        <v>2419</v>
      </c>
      <c r="C1334" s="499">
        <v>350</v>
      </c>
      <c r="D1334" s="499">
        <v>0</v>
      </c>
      <c r="E1334" s="500">
        <f t="shared" si="63"/>
        <v>-1</v>
      </c>
      <c r="F1334" s="495" t="str">
        <f t="shared" si="64"/>
        <v>是</v>
      </c>
      <c r="G1334" s="481" t="str">
        <f t="shared" si="65"/>
        <v>项</v>
      </c>
    </row>
    <row r="1335" ht="36" customHeight="1" spans="1:7">
      <c r="A1335" s="497" t="s">
        <v>2420</v>
      </c>
      <c r="B1335" s="498" t="s">
        <v>2421</v>
      </c>
      <c r="C1335" s="499">
        <v>0</v>
      </c>
      <c r="D1335" s="499">
        <v>82</v>
      </c>
      <c r="E1335" s="500" t="str">
        <f t="shared" si="63"/>
        <v/>
      </c>
      <c r="F1335" s="495" t="str">
        <f t="shared" si="64"/>
        <v>是</v>
      </c>
      <c r="G1335" s="481" t="str">
        <f t="shared" si="65"/>
        <v>项</v>
      </c>
    </row>
    <row r="1336" ht="36" customHeight="1" spans="1:7">
      <c r="A1336" s="497" t="s">
        <v>2422</v>
      </c>
      <c r="B1336" s="498" t="s">
        <v>2423</v>
      </c>
      <c r="C1336" s="499">
        <v>0</v>
      </c>
      <c r="D1336" s="499">
        <v>0</v>
      </c>
      <c r="E1336" s="500" t="str">
        <f t="shared" si="63"/>
        <v/>
      </c>
      <c r="F1336" s="495" t="str">
        <f t="shared" si="64"/>
        <v>否</v>
      </c>
      <c r="G1336" s="481" t="str">
        <f t="shared" si="65"/>
        <v>项</v>
      </c>
    </row>
    <row r="1337" ht="36" customHeight="1" spans="1:7">
      <c r="A1337" s="490" t="s">
        <v>2424</v>
      </c>
      <c r="B1337" s="491" t="s">
        <v>2425</v>
      </c>
      <c r="C1337" s="493">
        <f>C1338</f>
        <v>0</v>
      </c>
      <c r="D1337" s="493">
        <f>D1338</f>
        <v>0</v>
      </c>
      <c r="E1337" s="494" t="str">
        <f t="shared" si="63"/>
        <v/>
      </c>
      <c r="F1337" s="495" t="str">
        <f t="shared" si="64"/>
        <v>否</v>
      </c>
      <c r="G1337" s="481" t="str">
        <f t="shared" si="65"/>
        <v>款</v>
      </c>
    </row>
    <row r="1338" ht="36" customHeight="1" spans="1:7">
      <c r="A1338" s="498" t="s">
        <v>2426</v>
      </c>
      <c r="B1338" s="498" t="s">
        <v>2427</v>
      </c>
      <c r="C1338" s="499">
        <v>0</v>
      </c>
      <c r="D1338" s="499">
        <v>0</v>
      </c>
      <c r="E1338" s="500" t="str">
        <f t="shared" si="63"/>
        <v/>
      </c>
      <c r="F1338" s="495" t="str">
        <f t="shared" si="64"/>
        <v>否</v>
      </c>
      <c r="G1338" s="481" t="str">
        <f t="shared" si="65"/>
        <v>项</v>
      </c>
    </row>
    <row r="1339" ht="36" customHeight="1" spans="1:7">
      <c r="A1339" s="491" t="s">
        <v>2428</v>
      </c>
      <c r="B1339" s="506" t="s">
        <v>543</v>
      </c>
      <c r="C1339" s="507"/>
      <c r="D1339" s="507"/>
      <c r="E1339" s="494"/>
      <c r="F1339" s="495" t="str">
        <f t="shared" si="64"/>
        <v>否</v>
      </c>
      <c r="G1339" s="481" t="str">
        <f t="shared" si="65"/>
        <v>项</v>
      </c>
    </row>
    <row r="1340" ht="36" customHeight="1" spans="1:7">
      <c r="A1340" s="490" t="s">
        <v>129</v>
      </c>
      <c r="B1340" s="491" t="s">
        <v>130</v>
      </c>
      <c r="C1340" s="493"/>
      <c r="D1340" s="493">
        <v>4810</v>
      </c>
      <c r="E1340" s="494"/>
      <c r="F1340" s="495" t="str">
        <f t="shared" si="64"/>
        <v>是</v>
      </c>
      <c r="G1340" s="481" t="str">
        <f t="shared" si="65"/>
        <v>类</v>
      </c>
    </row>
    <row r="1341" ht="36" customHeight="1" spans="1:7">
      <c r="A1341" s="490" t="s">
        <v>132</v>
      </c>
      <c r="B1341" s="491" t="s">
        <v>133</v>
      </c>
      <c r="C1341" s="493">
        <v>11745</v>
      </c>
      <c r="D1341" s="493">
        <v>11262</v>
      </c>
      <c r="E1341" s="494"/>
      <c r="F1341" s="495" t="str">
        <f t="shared" si="64"/>
        <v>是</v>
      </c>
      <c r="G1341" s="481" t="str">
        <f t="shared" si="65"/>
        <v>类</v>
      </c>
    </row>
    <row r="1342" ht="36" customHeight="1" spans="1:7">
      <c r="A1342" s="490" t="s">
        <v>2429</v>
      </c>
      <c r="B1342" s="491" t="s">
        <v>2430</v>
      </c>
      <c r="C1342" s="493">
        <v>11745</v>
      </c>
      <c r="D1342" s="493">
        <v>11262</v>
      </c>
      <c r="E1342" s="494"/>
      <c r="F1342" s="495" t="str">
        <f t="shared" si="64"/>
        <v>是</v>
      </c>
      <c r="G1342" s="481" t="str">
        <f t="shared" si="65"/>
        <v>款</v>
      </c>
    </row>
    <row r="1343" ht="36" customHeight="1" spans="1:7">
      <c r="A1343" s="497" t="s">
        <v>2431</v>
      </c>
      <c r="B1343" s="498" t="s">
        <v>2432</v>
      </c>
      <c r="C1343" s="499">
        <v>11745</v>
      </c>
      <c r="D1343" s="499">
        <v>10777</v>
      </c>
      <c r="E1343" s="500"/>
      <c r="F1343" s="495" t="str">
        <f t="shared" si="64"/>
        <v>是</v>
      </c>
      <c r="G1343" s="481" t="str">
        <f t="shared" si="65"/>
        <v>项</v>
      </c>
    </row>
    <row r="1344" ht="36" customHeight="1" spans="1:7">
      <c r="A1344" s="497" t="s">
        <v>2433</v>
      </c>
      <c r="B1344" s="498" t="s">
        <v>2434</v>
      </c>
      <c r="C1344" s="499"/>
      <c r="D1344" s="499"/>
      <c r="E1344" s="500"/>
      <c r="F1344" s="495" t="str">
        <f t="shared" si="64"/>
        <v>否</v>
      </c>
      <c r="G1344" s="481" t="str">
        <f t="shared" si="65"/>
        <v>项</v>
      </c>
    </row>
    <row r="1345" ht="36" customHeight="1" spans="1:7">
      <c r="A1345" s="497" t="s">
        <v>2435</v>
      </c>
      <c r="B1345" s="498" t="s">
        <v>2436</v>
      </c>
      <c r="C1345" s="499"/>
      <c r="D1345" s="499">
        <v>485</v>
      </c>
      <c r="E1345" s="500"/>
      <c r="F1345" s="495" t="str">
        <f t="shared" si="64"/>
        <v>是</v>
      </c>
      <c r="G1345" s="481" t="str">
        <f t="shared" si="65"/>
        <v>项</v>
      </c>
    </row>
    <row r="1346" ht="36" customHeight="1" spans="1:7">
      <c r="A1346" s="497">
        <v>2320399</v>
      </c>
      <c r="B1346" s="498" t="s">
        <v>2437</v>
      </c>
      <c r="C1346" s="499">
        <v>0</v>
      </c>
      <c r="D1346" s="499">
        <v>0</v>
      </c>
      <c r="E1346" s="500" t="str">
        <f t="shared" si="63"/>
        <v/>
      </c>
      <c r="F1346" s="495" t="str">
        <f t="shared" si="64"/>
        <v>否</v>
      </c>
      <c r="G1346" s="481" t="str">
        <f t="shared" si="65"/>
        <v>项</v>
      </c>
    </row>
    <row r="1347" ht="36" customHeight="1" spans="1:7">
      <c r="A1347" s="490" t="s">
        <v>2438</v>
      </c>
      <c r="B1347" s="506" t="s">
        <v>543</v>
      </c>
      <c r="C1347" s="493"/>
      <c r="D1347" s="493"/>
      <c r="E1347" s="494"/>
      <c r="F1347" s="495" t="str">
        <f t="shared" si="64"/>
        <v>否</v>
      </c>
      <c r="G1347" s="481" t="str">
        <f t="shared" si="65"/>
        <v>项</v>
      </c>
    </row>
    <row r="1348" ht="36" customHeight="1" spans="1:7">
      <c r="A1348" s="490" t="s">
        <v>135</v>
      </c>
      <c r="B1348" s="491" t="s">
        <v>136</v>
      </c>
      <c r="C1348" s="493">
        <v>33</v>
      </c>
      <c r="D1348" s="493">
        <v>30</v>
      </c>
      <c r="E1348" s="494"/>
      <c r="F1348" s="495" t="str">
        <f t="shared" ref="F1348:F1355" si="66">IF(LEN(A1348)=3,"是",IF(B1348&lt;&gt;"",IF(SUM(C1348:D1348)&lt;&gt;0,"是","否"),"是"))</f>
        <v>是</v>
      </c>
      <c r="G1348" s="481" t="str">
        <f t="shared" ref="G1348:G1353" si="67">IF(LEN(A1348)=3,"类",IF(LEN(A1348)=5,"款","项"))</f>
        <v>类</v>
      </c>
    </row>
    <row r="1349" ht="36" customHeight="1" spans="1:7">
      <c r="A1349" s="490" t="s">
        <v>2439</v>
      </c>
      <c r="B1349" s="491" t="s">
        <v>2440</v>
      </c>
      <c r="C1349" s="493">
        <v>33</v>
      </c>
      <c r="D1349" s="493">
        <v>30</v>
      </c>
      <c r="E1349" s="494"/>
      <c r="F1349" s="495" t="str">
        <f t="shared" si="66"/>
        <v>是</v>
      </c>
      <c r="G1349" s="481" t="str">
        <f t="shared" si="67"/>
        <v>款</v>
      </c>
    </row>
    <row r="1350" ht="36" customHeight="1" spans="1:7">
      <c r="A1350" s="490" t="s">
        <v>138</v>
      </c>
      <c r="B1350" s="491" t="s">
        <v>139</v>
      </c>
      <c r="C1350" s="493"/>
      <c r="D1350" s="493"/>
      <c r="E1350" s="494"/>
      <c r="F1350" s="495" t="str">
        <f t="shared" si="66"/>
        <v>是</v>
      </c>
      <c r="G1350" s="481" t="str">
        <f t="shared" si="67"/>
        <v>类</v>
      </c>
    </row>
    <row r="1351" ht="36" customHeight="1" spans="1:7">
      <c r="A1351" s="490" t="s">
        <v>2441</v>
      </c>
      <c r="B1351" s="491" t="s">
        <v>2442</v>
      </c>
      <c r="C1351" s="493"/>
      <c r="D1351" s="493"/>
      <c r="E1351" s="494"/>
      <c r="F1351" s="495" t="str">
        <f t="shared" si="66"/>
        <v>否</v>
      </c>
      <c r="G1351" s="481" t="str">
        <f t="shared" si="67"/>
        <v>款</v>
      </c>
    </row>
    <row r="1352" ht="36" customHeight="1" spans="1:7">
      <c r="A1352" s="490" t="s">
        <v>2443</v>
      </c>
      <c r="B1352" s="491" t="s">
        <v>2108</v>
      </c>
      <c r="C1352" s="493"/>
      <c r="D1352" s="493"/>
      <c r="E1352" s="494"/>
      <c r="F1352" s="495" t="str">
        <f t="shared" si="66"/>
        <v>否</v>
      </c>
      <c r="G1352" s="481" t="str">
        <f t="shared" si="67"/>
        <v>款</v>
      </c>
    </row>
    <row r="1353" ht="36" customHeight="1" spans="1:7">
      <c r="A1353" s="505" t="s">
        <v>2444</v>
      </c>
      <c r="B1353" s="506" t="s">
        <v>543</v>
      </c>
      <c r="C1353" s="517">
        <v>0</v>
      </c>
      <c r="D1353" s="517">
        <v>0</v>
      </c>
      <c r="E1353" s="494" t="str">
        <f>IF(C1353&gt;0,D1353/C1353-1,IF(C1353&lt;0,-(D1353/C1353-1),""))</f>
        <v/>
      </c>
      <c r="F1353" s="495" t="str">
        <f t="shared" si="66"/>
        <v>否</v>
      </c>
      <c r="G1353" s="481" t="str">
        <f t="shared" si="67"/>
        <v>项</v>
      </c>
    </row>
    <row r="1354" ht="36" customHeight="1" spans="1:6">
      <c r="A1354" s="518"/>
      <c r="B1354" s="506"/>
      <c r="C1354" s="517"/>
      <c r="D1354" s="517"/>
      <c r="E1354" s="494"/>
      <c r="F1354" s="495" t="str">
        <f t="shared" si="66"/>
        <v>是</v>
      </c>
    </row>
    <row r="1355" ht="36" customHeight="1" spans="1:6">
      <c r="A1355" s="519"/>
      <c r="B1355" s="520" t="s">
        <v>2445</v>
      </c>
      <c r="C1355" s="521">
        <f>SUM(C4,C250,C253,C273,C367,C423,C480,C540,C669,C743,C823,C847,C960,C1025,C1096,C1117,C1145,C1155,C1201,C1222,C1281,C1340,C1341,C1348,C1350)</f>
        <v>516069</v>
      </c>
      <c r="D1355" s="521">
        <f>SUM(D4,D250,D253,D273,D367,D423,D480,D540,D669,D743,D823,D847,D960,D1025,D1096,D1117,D1145,D1155,D1201,D1222,D1281,D1340,D1341,D1348,D1350)</f>
        <v>477291</v>
      </c>
      <c r="E1355" s="494"/>
      <c r="F1355" s="495" t="str">
        <f t="shared" si="66"/>
        <v>是</v>
      </c>
    </row>
    <row r="1356" spans="3:3">
      <c r="C1356" s="522"/>
    </row>
    <row r="1357" spans="3:3">
      <c r="C1357" s="523"/>
    </row>
    <row r="1358" spans="3:3">
      <c r="C1358" s="522"/>
    </row>
    <row r="1359" spans="3:3">
      <c r="C1359" s="523"/>
    </row>
    <row r="1360" spans="3:3">
      <c r="C1360" s="522"/>
    </row>
    <row r="1361" spans="3:3">
      <c r="C1361" s="522"/>
    </row>
    <row r="1362" spans="3:3">
      <c r="C1362" s="523"/>
    </row>
    <row r="1363" spans="3:3">
      <c r="C1363" s="522"/>
    </row>
    <row r="1364" spans="3:3">
      <c r="C1364" s="522"/>
    </row>
    <row r="1365" spans="3:3">
      <c r="C1365" s="522"/>
    </row>
    <row r="1366" spans="3:3">
      <c r="C1366" s="522"/>
    </row>
    <row r="1367" spans="3:3">
      <c r="C1367" s="523"/>
    </row>
    <row r="1368" spans="3:3">
      <c r="C1368" s="522"/>
    </row>
  </sheetData>
  <autoFilter ref="A3:G1355">
    <extLst/>
  </autoFilter>
  <mergeCells count="1">
    <mergeCell ref="B1:E1"/>
  </mergeCells>
  <conditionalFormatting sqref="F4:F1355">
    <cfRule type="cellIs" dxfId="2" priority="1439"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68"/>
  <sheetViews>
    <sheetView showGridLines="0" showZeros="0" view="pageBreakPreview" zoomScale="70" zoomScaleNormal="100" workbookViewId="0">
      <pane xSplit="1" ySplit="3" topLeftCell="B1338" activePane="bottomRight" state="frozen"/>
      <selection/>
      <selection pane="topRight"/>
      <selection pane="bottomLeft"/>
      <selection pane="bottomRight" activeCell="M6" sqref="M6"/>
    </sheetView>
  </sheetViews>
  <sheetFormatPr defaultColWidth="9" defaultRowHeight="15" outlineLevelCol="7"/>
  <cols>
    <col min="1" max="1" width="19.1272727272727" style="156" customWidth="1"/>
    <col min="2" max="2" width="50.6272727272727" style="156" customWidth="1"/>
    <col min="3" max="4" width="20.6272727272727" style="156" customWidth="1"/>
    <col min="5" max="5" width="20.6272727272727" style="346" customWidth="1"/>
    <col min="6" max="6" width="4" style="156" customWidth="1"/>
    <col min="7" max="16384" width="9" style="156"/>
  </cols>
  <sheetData>
    <row r="1" s="237" customFormat="1" ht="45" customHeight="1" spans="2:5">
      <c r="B1" s="446" t="s">
        <v>2446</v>
      </c>
      <c r="C1" s="446"/>
      <c r="D1" s="446"/>
      <c r="E1" s="446"/>
    </row>
    <row r="2" s="237" customFormat="1" ht="20.1" customHeight="1" spans="1:5">
      <c r="A2" s="447"/>
      <c r="B2" s="448"/>
      <c r="C2" s="449"/>
      <c r="D2" s="450"/>
      <c r="E2" s="450" t="s">
        <v>2</v>
      </c>
    </row>
    <row r="3" s="155" customFormat="1" ht="45" customHeight="1" spans="1:7">
      <c r="A3" s="451" t="s">
        <v>3</v>
      </c>
      <c r="B3" s="452" t="s">
        <v>4</v>
      </c>
      <c r="C3" s="451" t="s">
        <v>150</v>
      </c>
      <c r="D3" s="451" t="s">
        <v>6</v>
      </c>
      <c r="E3" s="451" t="s">
        <v>151</v>
      </c>
      <c r="F3" s="426" t="s">
        <v>8</v>
      </c>
      <c r="G3" s="155" t="s">
        <v>158</v>
      </c>
    </row>
    <row r="4" ht="36" customHeight="1" spans="1:7">
      <c r="A4" s="453" t="s">
        <v>71</v>
      </c>
      <c r="B4" s="311" t="s">
        <v>72</v>
      </c>
      <c r="C4" s="355">
        <f>C5+C17+C26+C37+C48+C59+C70+C83+C92+C105+C115+C124+C135+C148+C155+C163+C169+C176+C183+C190+C197+C204+C212+C218+C224+C231+C246</f>
        <v>6132</v>
      </c>
      <c r="D4" s="355">
        <f>D5+D17+D26+D37+D48+D59+D70+D83+D92+D105+D115+D124+D135+D148+D155+D163+D169+D176+D183+D190+D197+D204+D212+D218+D224+D231+D246</f>
        <v>5241</v>
      </c>
      <c r="E4" s="324">
        <f t="shared" ref="E4:E9" si="0">IF(C4&gt;0,D4/C4-1,IF(C4&lt;0,-(D4/C4-1),""))</f>
        <v>-0.145303326810176</v>
      </c>
      <c r="F4" s="287" t="str">
        <f t="shared" ref="F4:F67" si="1">IF(LEN(A4)=3,"是",IF(B4&lt;&gt;"",IF(SUM(C4:D4)&lt;&gt;0,"是","否"),"是"))</f>
        <v>是</v>
      </c>
      <c r="G4" s="156" t="str">
        <f t="shared" ref="G4:G67" si="2">IF(LEN(A4)=3,"类",IF(LEN(A4)=5,"款","项"))</f>
        <v>类</v>
      </c>
    </row>
    <row r="5" ht="36" customHeight="1" spans="1:7">
      <c r="A5" s="453" t="s">
        <v>159</v>
      </c>
      <c r="B5" s="311" t="s">
        <v>160</v>
      </c>
      <c r="C5" s="355">
        <f>SUM(C6:C16)</f>
        <v>104</v>
      </c>
      <c r="D5" s="355">
        <f>SUM(D6:D16)</f>
        <v>35</v>
      </c>
      <c r="E5" s="324">
        <f t="shared" si="0"/>
        <v>-0.663461538461538</v>
      </c>
      <c r="F5" s="287" t="str">
        <f t="shared" si="1"/>
        <v>是</v>
      </c>
      <c r="G5" s="156" t="str">
        <f t="shared" si="2"/>
        <v>款</v>
      </c>
    </row>
    <row r="6" ht="36" customHeight="1" spans="1:7">
      <c r="A6" s="454" t="s">
        <v>161</v>
      </c>
      <c r="B6" s="315" t="s">
        <v>162</v>
      </c>
      <c r="C6" s="358">
        <v>17</v>
      </c>
      <c r="D6" s="358"/>
      <c r="E6" s="319">
        <f t="shared" si="0"/>
        <v>-1</v>
      </c>
      <c r="F6" s="287" t="str">
        <f t="shared" si="1"/>
        <v>是</v>
      </c>
      <c r="G6" s="156" t="str">
        <f t="shared" si="2"/>
        <v>项</v>
      </c>
    </row>
    <row r="7" ht="36" customHeight="1" spans="1:7">
      <c r="A7" s="454" t="s">
        <v>163</v>
      </c>
      <c r="B7" s="315" t="s">
        <v>164</v>
      </c>
      <c r="C7" s="358">
        <v>47</v>
      </c>
      <c r="D7" s="358">
        <v>31</v>
      </c>
      <c r="E7" s="319">
        <f t="shared" si="0"/>
        <v>-0.340425531914894</v>
      </c>
      <c r="F7" s="287" t="str">
        <f t="shared" si="1"/>
        <v>是</v>
      </c>
      <c r="G7" s="156" t="str">
        <f t="shared" si="2"/>
        <v>项</v>
      </c>
    </row>
    <row r="8" ht="36" customHeight="1" spans="1:7">
      <c r="A8" s="454" t="s">
        <v>165</v>
      </c>
      <c r="B8" s="315" t="s">
        <v>166</v>
      </c>
      <c r="C8" s="358"/>
      <c r="D8" s="358"/>
      <c r="E8" s="319" t="str">
        <f t="shared" si="0"/>
        <v/>
      </c>
      <c r="F8" s="287" t="str">
        <f t="shared" si="1"/>
        <v>否</v>
      </c>
      <c r="G8" s="156" t="str">
        <f t="shared" si="2"/>
        <v>项</v>
      </c>
    </row>
    <row r="9" ht="36" customHeight="1" spans="1:7">
      <c r="A9" s="454" t="s">
        <v>167</v>
      </c>
      <c r="B9" s="315" t="s">
        <v>168</v>
      </c>
      <c r="C9" s="358">
        <v>40</v>
      </c>
      <c r="D9" s="358">
        <v>0</v>
      </c>
      <c r="E9" s="319">
        <f t="shared" si="0"/>
        <v>-1</v>
      </c>
      <c r="F9" s="287" t="str">
        <f t="shared" si="1"/>
        <v>是</v>
      </c>
      <c r="G9" s="156" t="str">
        <f t="shared" si="2"/>
        <v>项</v>
      </c>
    </row>
    <row r="10" ht="36" customHeight="1" spans="1:7">
      <c r="A10" s="454" t="s">
        <v>169</v>
      </c>
      <c r="B10" s="315" t="s">
        <v>170</v>
      </c>
      <c r="C10" s="358"/>
      <c r="D10" s="358"/>
      <c r="E10" s="319"/>
      <c r="F10" s="287" t="str">
        <f t="shared" si="1"/>
        <v>否</v>
      </c>
      <c r="G10" s="156" t="str">
        <f t="shared" si="2"/>
        <v>项</v>
      </c>
    </row>
    <row r="11" ht="36" customHeight="1" spans="1:7">
      <c r="A11" s="454" t="s">
        <v>171</v>
      </c>
      <c r="B11" s="315" t="s">
        <v>172</v>
      </c>
      <c r="C11" s="358"/>
      <c r="D11" s="358"/>
      <c r="E11" s="319"/>
      <c r="F11" s="287" t="str">
        <f t="shared" si="1"/>
        <v>否</v>
      </c>
      <c r="G11" s="156" t="str">
        <f t="shared" si="2"/>
        <v>项</v>
      </c>
    </row>
    <row r="12" ht="36" customHeight="1" spans="1:7">
      <c r="A12" s="454" t="s">
        <v>173</v>
      </c>
      <c r="B12" s="315" t="s">
        <v>174</v>
      </c>
      <c r="C12" s="358">
        <v>0</v>
      </c>
      <c r="D12" s="358">
        <v>0</v>
      </c>
      <c r="E12" s="319" t="str">
        <f>IF(C12&gt;0,D12/C12-1,IF(C12&lt;0,-(D12/C12-1),""))</f>
        <v/>
      </c>
      <c r="F12" s="287" t="str">
        <f t="shared" si="1"/>
        <v>否</v>
      </c>
      <c r="G12" s="156" t="str">
        <f t="shared" si="2"/>
        <v>项</v>
      </c>
    </row>
    <row r="13" ht="36" customHeight="1" spans="1:7">
      <c r="A13" s="454" t="s">
        <v>175</v>
      </c>
      <c r="B13" s="315" t="s">
        <v>176</v>
      </c>
      <c r="C13" s="358"/>
      <c r="D13" s="358">
        <v>4</v>
      </c>
      <c r="E13" s="319"/>
      <c r="F13" s="287" t="str">
        <f t="shared" si="1"/>
        <v>是</v>
      </c>
      <c r="G13" s="156" t="str">
        <f t="shared" si="2"/>
        <v>项</v>
      </c>
    </row>
    <row r="14" ht="36" customHeight="1" spans="1:7">
      <c r="A14" s="454" t="s">
        <v>177</v>
      </c>
      <c r="B14" s="315" t="s">
        <v>178</v>
      </c>
      <c r="C14" s="358"/>
      <c r="D14" s="358"/>
      <c r="E14" s="319"/>
      <c r="F14" s="287" t="str">
        <f t="shared" si="1"/>
        <v>否</v>
      </c>
      <c r="G14" s="156" t="str">
        <f t="shared" si="2"/>
        <v>项</v>
      </c>
    </row>
    <row r="15" ht="36" customHeight="1" spans="1:7">
      <c r="A15" s="454" t="s">
        <v>179</v>
      </c>
      <c r="B15" s="315" t="s">
        <v>180</v>
      </c>
      <c r="C15" s="358"/>
      <c r="D15" s="358"/>
      <c r="E15" s="319"/>
      <c r="F15" s="287" t="str">
        <f t="shared" si="1"/>
        <v>否</v>
      </c>
      <c r="G15" s="156" t="str">
        <f t="shared" si="2"/>
        <v>项</v>
      </c>
    </row>
    <row r="16" ht="36" customHeight="1" spans="1:7">
      <c r="A16" s="454" t="s">
        <v>181</v>
      </c>
      <c r="B16" s="315" t="s">
        <v>182</v>
      </c>
      <c r="C16" s="358"/>
      <c r="D16" s="358"/>
      <c r="E16" s="319"/>
      <c r="F16" s="287" t="str">
        <f t="shared" si="1"/>
        <v>否</v>
      </c>
      <c r="G16" s="156" t="str">
        <f t="shared" si="2"/>
        <v>项</v>
      </c>
    </row>
    <row r="17" ht="36" customHeight="1" spans="1:7">
      <c r="A17" s="453" t="s">
        <v>183</v>
      </c>
      <c r="B17" s="311" t="s">
        <v>184</v>
      </c>
      <c r="C17" s="355">
        <f>SUM(C18:C25)</f>
        <v>10</v>
      </c>
      <c r="D17" s="355">
        <v>10</v>
      </c>
      <c r="E17" s="324"/>
      <c r="F17" s="287" t="str">
        <f t="shared" si="1"/>
        <v>是</v>
      </c>
      <c r="G17" s="156" t="str">
        <f t="shared" si="2"/>
        <v>款</v>
      </c>
    </row>
    <row r="18" ht="36" customHeight="1" spans="1:7">
      <c r="A18" s="454" t="s">
        <v>185</v>
      </c>
      <c r="B18" s="315" t="s">
        <v>162</v>
      </c>
      <c r="C18" s="358"/>
      <c r="D18" s="358"/>
      <c r="E18" s="319"/>
      <c r="F18" s="287" t="str">
        <f t="shared" si="1"/>
        <v>否</v>
      </c>
      <c r="G18" s="156" t="str">
        <f t="shared" si="2"/>
        <v>项</v>
      </c>
    </row>
    <row r="19" ht="36" customHeight="1" spans="1:7">
      <c r="A19" s="454" t="s">
        <v>186</v>
      </c>
      <c r="B19" s="315" t="s">
        <v>164</v>
      </c>
      <c r="C19" s="358">
        <v>10</v>
      </c>
      <c r="D19" s="358">
        <v>10</v>
      </c>
      <c r="E19" s="319"/>
      <c r="F19" s="287" t="str">
        <f t="shared" si="1"/>
        <v>是</v>
      </c>
      <c r="G19" s="156" t="str">
        <f t="shared" si="2"/>
        <v>项</v>
      </c>
    </row>
    <row r="20" ht="36" customHeight="1" spans="1:7">
      <c r="A20" s="454" t="s">
        <v>187</v>
      </c>
      <c r="B20" s="315" t="s">
        <v>166</v>
      </c>
      <c r="C20" s="358"/>
      <c r="D20" s="358"/>
      <c r="E20" s="319"/>
      <c r="F20" s="287" t="str">
        <f t="shared" si="1"/>
        <v>否</v>
      </c>
      <c r="G20" s="156" t="str">
        <f t="shared" si="2"/>
        <v>项</v>
      </c>
    </row>
    <row r="21" ht="36" customHeight="1" spans="1:7">
      <c r="A21" s="454" t="s">
        <v>188</v>
      </c>
      <c r="B21" s="315" t="s">
        <v>189</v>
      </c>
      <c r="C21" s="358">
        <v>0</v>
      </c>
      <c r="D21" s="358">
        <v>0</v>
      </c>
      <c r="E21" s="319" t="str">
        <f>IF(C21&gt;0,D21/C21-1,IF(C21&lt;0,-(D21/C21-1),""))</f>
        <v/>
      </c>
      <c r="F21" s="287" t="str">
        <f t="shared" si="1"/>
        <v>否</v>
      </c>
      <c r="G21" s="156" t="str">
        <f t="shared" si="2"/>
        <v>项</v>
      </c>
    </row>
    <row r="22" ht="36" customHeight="1" spans="1:7">
      <c r="A22" s="454" t="s">
        <v>190</v>
      </c>
      <c r="B22" s="315" t="s">
        <v>191</v>
      </c>
      <c r="C22" s="358"/>
      <c r="D22" s="358"/>
      <c r="E22" s="319"/>
      <c r="F22" s="287" t="str">
        <f t="shared" si="1"/>
        <v>否</v>
      </c>
      <c r="G22" s="156" t="str">
        <f t="shared" si="2"/>
        <v>项</v>
      </c>
    </row>
    <row r="23" ht="36" customHeight="1" spans="1:7">
      <c r="A23" s="454" t="s">
        <v>192</v>
      </c>
      <c r="B23" s="315" t="s">
        <v>193</v>
      </c>
      <c r="C23" s="358"/>
      <c r="D23" s="358"/>
      <c r="E23" s="319"/>
      <c r="F23" s="287" t="str">
        <f t="shared" si="1"/>
        <v>否</v>
      </c>
      <c r="G23" s="156" t="str">
        <f t="shared" si="2"/>
        <v>项</v>
      </c>
    </row>
    <row r="24" ht="36" customHeight="1" spans="1:7">
      <c r="A24" s="454" t="s">
        <v>194</v>
      </c>
      <c r="B24" s="315" t="s">
        <v>180</v>
      </c>
      <c r="C24" s="358"/>
      <c r="D24" s="358"/>
      <c r="E24" s="319"/>
      <c r="F24" s="287" t="str">
        <f t="shared" si="1"/>
        <v>否</v>
      </c>
      <c r="G24" s="156" t="str">
        <f t="shared" si="2"/>
        <v>项</v>
      </c>
    </row>
    <row r="25" ht="36" customHeight="1" spans="1:7">
      <c r="A25" s="454" t="s">
        <v>195</v>
      </c>
      <c r="B25" s="315" t="s">
        <v>196</v>
      </c>
      <c r="C25" s="358"/>
      <c r="D25" s="358"/>
      <c r="E25" s="319"/>
      <c r="F25" s="287" t="str">
        <f t="shared" si="1"/>
        <v>否</v>
      </c>
      <c r="G25" s="156" t="str">
        <f t="shared" si="2"/>
        <v>项</v>
      </c>
    </row>
    <row r="26" ht="36" customHeight="1" spans="1:7">
      <c r="A26" s="453" t="s">
        <v>197</v>
      </c>
      <c r="B26" s="311" t="s">
        <v>198</v>
      </c>
      <c r="C26" s="355">
        <f>SUM(C27:C36)</f>
        <v>3433</v>
      </c>
      <c r="D26" s="355">
        <v>3349</v>
      </c>
      <c r="E26" s="324"/>
      <c r="F26" s="287" t="str">
        <f t="shared" si="1"/>
        <v>是</v>
      </c>
      <c r="G26" s="156" t="str">
        <f t="shared" si="2"/>
        <v>款</v>
      </c>
    </row>
    <row r="27" ht="36" customHeight="1" spans="1:7">
      <c r="A27" s="454" t="s">
        <v>199</v>
      </c>
      <c r="B27" s="315" t="s">
        <v>162</v>
      </c>
      <c r="C27" s="358">
        <v>1700</v>
      </c>
      <c r="D27" s="358">
        <v>2086</v>
      </c>
      <c r="E27" s="319"/>
      <c r="F27" s="287" t="str">
        <f t="shared" si="1"/>
        <v>是</v>
      </c>
      <c r="G27" s="156" t="str">
        <f t="shared" si="2"/>
        <v>项</v>
      </c>
    </row>
    <row r="28" ht="36" customHeight="1" spans="1:7">
      <c r="A28" s="454" t="s">
        <v>200</v>
      </c>
      <c r="B28" s="315" t="s">
        <v>164</v>
      </c>
      <c r="C28" s="358">
        <v>1730</v>
      </c>
      <c r="D28" s="358">
        <v>1263</v>
      </c>
      <c r="E28" s="319"/>
      <c r="F28" s="287" t="str">
        <f t="shared" si="1"/>
        <v>是</v>
      </c>
      <c r="G28" s="156" t="str">
        <f t="shared" si="2"/>
        <v>项</v>
      </c>
    </row>
    <row r="29" ht="36" customHeight="1" spans="1:7">
      <c r="A29" s="454" t="s">
        <v>201</v>
      </c>
      <c r="B29" s="315" t="s">
        <v>166</v>
      </c>
      <c r="C29" s="358"/>
      <c r="D29" s="358"/>
      <c r="E29" s="319"/>
      <c r="F29" s="287" t="str">
        <f t="shared" si="1"/>
        <v>否</v>
      </c>
      <c r="G29" s="156" t="str">
        <f t="shared" si="2"/>
        <v>项</v>
      </c>
    </row>
    <row r="30" ht="36" customHeight="1" spans="1:7">
      <c r="A30" s="454" t="s">
        <v>202</v>
      </c>
      <c r="B30" s="315" t="s">
        <v>203</v>
      </c>
      <c r="C30" s="358"/>
      <c r="D30" s="358"/>
      <c r="E30" s="319"/>
      <c r="F30" s="287" t="str">
        <f t="shared" si="1"/>
        <v>否</v>
      </c>
      <c r="G30" s="156" t="str">
        <f t="shared" si="2"/>
        <v>项</v>
      </c>
    </row>
    <row r="31" ht="36" customHeight="1" spans="1:7">
      <c r="A31" s="454" t="s">
        <v>205</v>
      </c>
      <c r="B31" s="315" t="s">
        <v>206</v>
      </c>
      <c r="C31" s="358"/>
      <c r="D31" s="358"/>
      <c r="E31" s="319"/>
      <c r="F31" s="287" t="str">
        <f t="shared" si="1"/>
        <v>否</v>
      </c>
      <c r="G31" s="156" t="str">
        <f t="shared" si="2"/>
        <v>项</v>
      </c>
    </row>
    <row r="32" ht="36" customHeight="1" spans="1:7">
      <c r="A32" s="454" t="s">
        <v>207</v>
      </c>
      <c r="B32" s="315" t="s">
        <v>208</v>
      </c>
      <c r="C32" s="358">
        <v>0</v>
      </c>
      <c r="D32" s="358">
        <v>0</v>
      </c>
      <c r="E32" s="319" t="str">
        <f>IF(C32&gt;0,D32/C32-1,IF(C32&lt;0,-(D32/C32-1),""))</f>
        <v/>
      </c>
      <c r="F32" s="287" t="str">
        <f t="shared" si="1"/>
        <v>否</v>
      </c>
      <c r="G32" s="156" t="str">
        <f t="shared" si="2"/>
        <v>项</v>
      </c>
    </row>
    <row r="33" ht="36" customHeight="1" spans="1:7">
      <c r="A33" s="454" t="s">
        <v>209</v>
      </c>
      <c r="B33" s="315" t="s">
        <v>210</v>
      </c>
      <c r="C33" s="358">
        <v>3</v>
      </c>
      <c r="D33" s="358"/>
      <c r="E33" s="319"/>
      <c r="F33" s="287" t="str">
        <f t="shared" si="1"/>
        <v>是</v>
      </c>
      <c r="G33" s="156" t="str">
        <f t="shared" si="2"/>
        <v>项</v>
      </c>
    </row>
    <row r="34" ht="36" customHeight="1" spans="1:7">
      <c r="A34" s="454" t="s">
        <v>211</v>
      </c>
      <c r="B34" s="315" t="s">
        <v>212</v>
      </c>
      <c r="C34" s="358"/>
      <c r="D34" s="358"/>
      <c r="E34" s="319"/>
      <c r="F34" s="287" t="str">
        <f t="shared" si="1"/>
        <v>否</v>
      </c>
      <c r="G34" s="156" t="str">
        <f t="shared" si="2"/>
        <v>项</v>
      </c>
    </row>
    <row r="35" ht="36" customHeight="1" spans="1:7">
      <c r="A35" s="454" t="s">
        <v>213</v>
      </c>
      <c r="B35" s="315" t="s">
        <v>180</v>
      </c>
      <c r="C35" s="358"/>
      <c r="D35" s="358"/>
      <c r="E35" s="319"/>
      <c r="F35" s="287" t="str">
        <f t="shared" si="1"/>
        <v>否</v>
      </c>
      <c r="G35" s="156" t="str">
        <f t="shared" si="2"/>
        <v>项</v>
      </c>
    </row>
    <row r="36" ht="36" customHeight="1" spans="1:7">
      <c r="A36" s="455" t="s">
        <v>214</v>
      </c>
      <c r="B36" s="315" t="s">
        <v>215</v>
      </c>
      <c r="C36" s="358"/>
      <c r="D36" s="358"/>
      <c r="E36" s="319"/>
      <c r="F36" s="287" t="str">
        <f t="shared" si="1"/>
        <v>否</v>
      </c>
      <c r="G36" s="156" t="str">
        <f t="shared" si="2"/>
        <v>项</v>
      </c>
    </row>
    <row r="37" ht="36" customHeight="1" spans="1:7">
      <c r="A37" s="453" t="s">
        <v>216</v>
      </c>
      <c r="B37" s="311" t="s">
        <v>217</v>
      </c>
      <c r="C37" s="355"/>
      <c r="D37" s="355"/>
      <c r="E37" s="324"/>
      <c r="F37" s="287" t="str">
        <f t="shared" si="1"/>
        <v>否</v>
      </c>
      <c r="G37" s="156" t="str">
        <f t="shared" si="2"/>
        <v>款</v>
      </c>
    </row>
    <row r="38" ht="36" customHeight="1" spans="1:7">
      <c r="A38" s="454" t="s">
        <v>218</v>
      </c>
      <c r="B38" s="315" t="s">
        <v>162</v>
      </c>
      <c r="C38" s="358"/>
      <c r="D38" s="358"/>
      <c r="E38" s="319"/>
      <c r="F38" s="287" t="str">
        <f t="shared" si="1"/>
        <v>否</v>
      </c>
      <c r="G38" s="156" t="str">
        <f t="shared" si="2"/>
        <v>项</v>
      </c>
    </row>
    <row r="39" ht="36" customHeight="1" spans="1:7">
      <c r="A39" s="454" t="s">
        <v>219</v>
      </c>
      <c r="B39" s="315" t="s">
        <v>164</v>
      </c>
      <c r="C39" s="358"/>
      <c r="D39" s="358"/>
      <c r="E39" s="319"/>
      <c r="F39" s="287" t="str">
        <f t="shared" si="1"/>
        <v>否</v>
      </c>
      <c r="G39" s="156" t="str">
        <f t="shared" si="2"/>
        <v>项</v>
      </c>
    </row>
    <row r="40" ht="36" customHeight="1" spans="1:7">
      <c r="A40" s="454" t="s">
        <v>220</v>
      </c>
      <c r="B40" s="315" t="s">
        <v>166</v>
      </c>
      <c r="C40" s="358"/>
      <c r="D40" s="358"/>
      <c r="E40" s="319"/>
      <c r="F40" s="287" t="str">
        <f t="shared" si="1"/>
        <v>否</v>
      </c>
      <c r="G40" s="156" t="str">
        <f t="shared" si="2"/>
        <v>项</v>
      </c>
    </row>
    <row r="41" ht="36" customHeight="1" spans="1:7">
      <c r="A41" s="454" t="s">
        <v>221</v>
      </c>
      <c r="B41" s="315" t="s">
        <v>222</v>
      </c>
      <c r="C41" s="358"/>
      <c r="D41" s="358"/>
      <c r="E41" s="319"/>
      <c r="F41" s="287" t="str">
        <f t="shared" si="1"/>
        <v>否</v>
      </c>
      <c r="G41" s="156" t="str">
        <f t="shared" si="2"/>
        <v>项</v>
      </c>
    </row>
    <row r="42" ht="36" customHeight="1" spans="1:7">
      <c r="A42" s="454" t="s">
        <v>223</v>
      </c>
      <c r="B42" s="315" t="s">
        <v>224</v>
      </c>
      <c r="C42" s="358"/>
      <c r="D42" s="358"/>
      <c r="E42" s="319"/>
      <c r="F42" s="287" t="str">
        <f t="shared" si="1"/>
        <v>否</v>
      </c>
      <c r="G42" s="156" t="str">
        <f t="shared" si="2"/>
        <v>项</v>
      </c>
    </row>
    <row r="43" ht="36" customHeight="1" spans="1:7">
      <c r="A43" s="454" t="s">
        <v>225</v>
      </c>
      <c r="B43" s="315" t="s">
        <v>226</v>
      </c>
      <c r="C43" s="358"/>
      <c r="D43" s="358"/>
      <c r="E43" s="319"/>
      <c r="F43" s="287" t="str">
        <f t="shared" si="1"/>
        <v>否</v>
      </c>
      <c r="G43" s="156" t="str">
        <f t="shared" si="2"/>
        <v>项</v>
      </c>
    </row>
    <row r="44" ht="36" customHeight="1" spans="1:7">
      <c r="A44" s="454" t="s">
        <v>227</v>
      </c>
      <c r="B44" s="315" t="s">
        <v>228</v>
      </c>
      <c r="C44" s="358"/>
      <c r="D44" s="358"/>
      <c r="E44" s="319"/>
      <c r="F44" s="287" t="str">
        <f t="shared" si="1"/>
        <v>否</v>
      </c>
      <c r="G44" s="156" t="str">
        <f t="shared" si="2"/>
        <v>项</v>
      </c>
    </row>
    <row r="45" ht="36" customHeight="1" spans="1:7">
      <c r="A45" s="454" t="s">
        <v>229</v>
      </c>
      <c r="B45" s="315" t="s">
        <v>230</v>
      </c>
      <c r="C45" s="358"/>
      <c r="D45" s="358"/>
      <c r="E45" s="319"/>
      <c r="F45" s="287" t="str">
        <f t="shared" si="1"/>
        <v>否</v>
      </c>
      <c r="G45" s="156" t="str">
        <f t="shared" si="2"/>
        <v>项</v>
      </c>
    </row>
    <row r="46" ht="36" customHeight="1" spans="1:7">
      <c r="A46" s="454" t="s">
        <v>231</v>
      </c>
      <c r="B46" s="315" t="s">
        <v>180</v>
      </c>
      <c r="C46" s="358"/>
      <c r="D46" s="358"/>
      <c r="E46" s="319"/>
      <c r="F46" s="287" t="str">
        <f t="shared" si="1"/>
        <v>否</v>
      </c>
      <c r="G46" s="156" t="str">
        <f t="shared" si="2"/>
        <v>项</v>
      </c>
    </row>
    <row r="47" ht="36" customHeight="1" spans="1:7">
      <c r="A47" s="454" t="s">
        <v>232</v>
      </c>
      <c r="B47" s="315" t="s">
        <v>233</v>
      </c>
      <c r="C47" s="358"/>
      <c r="D47" s="358"/>
      <c r="E47" s="319"/>
      <c r="F47" s="287" t="str">
        <f t="shared" si="1"/>
        <v>否</v>
      </c>
      <c r="G47" s="156" t="str">
        <f t="shared" si="2"/>
        <v>项</v>
      </c>
    </row>
    <row r="48" ht="36" customHeight="1" spans="1:7">
      <c r="A48" s="453" t="s">
        <v>234</v>
      </c>
      <c r="B48" s="311" t="s">
        <v>235</v>
      </c>
      <c r="C48" s="355">
        <v>20</v>
      </c>
      <c r="D48" s="355">
        <v>7</v>
      </c>
      <c r="E48" s="324"/>
      <c r="F48" s="287" t="str">
        <f t="shared" si="1"/>
        <v>是</v>
      </c>
      <c r="G48" s="156" t="str">
        <f t="shared" si="2"/>
        <v>款</v>
      </c>
    </row>
    <row r="49" ht="36" customHeight="1" spans="1:7">
      <c r="A49" s="454" t="s">
        <v>236</v>
      </c>
      <c r="B49" s="315" t="s">
        <v>162</v>
      </c>
      <c r="C49" s="358"/>
      <c r="D49" s="358"/>
      <c r="E49" s="319"/>
      <c r="F49" s="287" t="str">
        <f t="shared" si="1"/>
        <v>否</v>
      </c>
      <c r="G49" s="156" t="str">
        <f t="shared" si="2"/>
        <v>项</v>
      </c>
    </row>
    <row r="50" ht="36" customHeight="1" spans="1:7">
      <c r="A50" s="454" t="s">
        <v>237</v>
      </c>
      <c r="B50" s="315" t="s">
        <v>164</v>
      </c>
      <c r="C50" s="358"/>
      <c r="D50" s="358">
        <v>3</v>
      </c>
      <c r="E50" s="319"/>
      <c r="F50" s="287" t="str">
        <f t="shared" si="1"/>
        <v>是</v>
      </c>
      <c r="G50" s="156" t="str">
        <f t="shared" si="2"/>
        <v>项</v>
      </c>
    </row>
    <row r="51" ht="36" customHeight="1" spans="1:7">
      <c r="A51" s="454" t="s">
        <v>238</v>
      </c>
      <c r="B51" s="315" t="s">
        <v>166</v>
      </c>
      <c r="C51" s="358"/>
      <c r="D51" s="358"/>
      <c r="E51" s="319"/>
      <c r="F51" s="287" t="str">
        <f t="shared" si="1"/>
        <v>否</v>
      </c>
      <c r="G51" s="156" t="str">
        <f t="shared" si="2"/>
        <v>项</v>
      </c>
    </row>
    <row r="52" ht="36" customHeight="1" spans="1:7">
      <c r="A52" s="454" t="s">
        <v>239</v>
      </c>
      <c r="B52" s="315" t="s">
        <v>240</v>
      </c>
      <c r="C52" s="358">
        <v>0</v>
      </c>
      <c r="D52" s="358">
        <v>0</v>
      </c>
      <c r="E52" s="319" t="str">
        <f t="shared" ref="E52:E54" si="3">IF(C52&gt;0,D52/C52-1,IF(C52&lt;0,-(D52/C52-1),""))</f>
        <v/>
      </c>
      <c r="F52" s="287" t="str">
        <f t="shared" si="1"/>
        <v>否</v>
      </c>
      <c r="G52" s="156" t="str">
        <f t="shared" si="2"/>
        <v>项</v>
      </c>
    </row>
    <row r="53" ht="36" customHeight="1" spans="1:7">
      <c r="A53" s="454" t="s">
        <v>241</v>
      </c>
      <c r="B53" s="315" t="s">
        <v>242</v>
      </c>
      <c r="C53" s="358">
        <v>0</v>
      </c>
      <c r="D53" s="358">
        <v>0</v>
      </c>
      <c r="E53" s="319" t="str">
        <f t="shared" si="3"/>
        <v/>
      </c>
      <c r="F53" s="287" t="str">
        <f t="shared" si="1"/>
        <v>否</v>
      </c>
      <c r="G53" s="156" t="str">
        <f t="shared" si="2"/>
        <v>项</v>
      </c>
    </row>
    <row r="54" ht="36" customHeight="1" spans="1:7">
      <c r="A54" s="454" t="s">
        <v>243</v>
      </c>
      <c r="B54" s="315" t="s">
        <v>244</v>
      </c>
      <c r="C54" s="358">
        <v>0</v>
      </c>
      <c r="D54" s="358">
        <v>0</v>
      </c>
      <c r="E54" s="319" t="str">
        <f t="shared" si="3"/>
        <v/>
      </c>
      <c r="F54" s="287" t="str">
        <f t="shared" si="1"/>
        <v>否</v>
      </c>
      <c r="G54" s="156" t="str">
        <f t="shared" si="2"/>
        <v>项</v>
      </c>
    </row>
    <row r="55" ht="36" customHeight="1" spans="1:7">
      <c r="A55" s="454" t="s">
        <v>245</v>
      </c>
      <c r="B55" s="315" t="s">
        <v>246</v>
      </c>
      <c r="C55" s="358">
        <v>20</v>
      </c>
      <c r="D55" s="358">
        <v>4</v>
      </c>
      <c r="E55" s="319"/>
      <c r="F55" s="287" t="str">
        <f t="shared" si="1"/>
        <v>是</v>
      </c>
      <c r="G55" s="156" t="str">
        <f t="shared" si="2"/>
        <v>项</v>
      </c>
    </row>
    <row r="56" ht="36" customHeight="1" spans="1:7">
      <c r="A56" s="454" t="s">
        <v>247</v>
      </c>
      <c r="B56" s="315" t="s">
        <v>248</v>
      </c>
      <c r="C56" s="358"/>
      <c r="D56" s="358"/>
      <c r="E56" s="319"/>
      <c r="F56" s="287" t="str">
        <f t="shared" si="1"/>
        <v>否</v>
      </c>
      <c r="G56" s="156" t="str">
        <f t="shared" si="2"/>
        <v>项</v>
      </c>
    </row>
    <row r="57" ht="36" customHeight="1" spans="1:7">
      <c r="A57" s="454" t="s">
        <v>249</v>
      </c>
      <c r="B57" s="315" t="s">
        <v>180</v>
      </c>
      <c r="C57" s="358"/>
      <c r="D57" s="358"/>
      <c r="E57" s="319"/>
      <c r="F57" s="287" t="str">
        <f t="shared" si="1"/>
        <v>否</v>
      </c>
      <c r="G57" s="156" t="str">
        <f t="shared" si="2"/>
        <v>项</v>
      </c>
    </row>
    <row r="58" ht="36" customHeight="1" spans="1:7">
      <c r="A58" s="454" t="s">
        <v>250</v>
      </c>
      <c r="B58" s="315" t="s">
        <v>251</v>
      </c>
      <c r="C58" s="358"/>
      <c r="D58" s="358"/>
      <c r="E58" s="319"/>
      <c r="F58" s="287" t="str">
        <f t="shared" si="1"/>
        <v>否</v>
      </c>
      <c r="G58" s="156" t="str">
        <f t="shared" si="2"/>
        <v>项</v>
      </c>
    </row>
    <row r="59" ht="36" customHeight="1" spans="1:7">
      <c r="A59" s="453" t="s">
        <v>252</v>
      </c>
      <c r="B59" s="311" t="s">
        <v>253</v>
      </c>
      <c r="C59" s="355">
        <v>353</v>
      </c>
      <c r="D59" s="355">
        <v>279</v>
      </c>
      <c r="E59" s="324"/>
      <c r="F59" s="287" t="str">
        <f t="shared" si="1"/>
        <v>是</v>
      </c>
      <c r="G59" s="156" t="str">
        <f t="shared" si="2"/>
        <v>款</v>
      </c>
    </row>
    <row r="60" ht="36" customHeight="1" spans="1:7">
      <c r="A60" s="454" t="s">
        <v>254</v>
      </c>
      <c r="B60" s="315" t="s">
        <v>162</v>
      </c>
      <c r="C60" s="358">
        <v>253</v>
      </c>
      <c r="D60" s="358">
        <v>253</v>
      </c>
      <c r="E60" s="319"/>
      <c r="F60" s="287" t="str">
        <f t="shared" si="1"/>
        <v>是</v>
      </c>
      <c r="G60" s="156" t="str">
        <f t="shared" si="2"/>
        <v>项</v>
      </c>
    </row>
    <row r="61" ht="36" customHeight="1" spans="1:7">
      <c r="A61" s="454" t="s">
        <v>255</v>
      </c>
      <c r="B61" s="315" t="s">
        <v>164</v>
      </c>
      <c r="C61" s="358">
        <v>100</v>
      </c>
      <c r="D61" s="358">
        <v>26</v>
      </c>
      <c r="E61" s="319"/>
      <c r="F61" s="287" t="str">
        <f t="shared" si="1"/>
        <v>是</v>
      </c>
      <c r="G61" s="156" t="str">
        <f t="shared" si="2"/>
        <v>项</v>
      </c>
    </row>
    <row r="62" ht="36" customHeight="1" spans="1:7">
      <c r="A62" s="454" t="s">
        <v>256</v>
      </c>
      <c r="B62" s="315" t="s">
        <v>166</v>
      </c>
      <c r="C62" s="358"/>
      <c r="D62" s="358"/>
      <c r="E62" s="319"/>
      <c r="F62" s="287" t="str">
        <f t="shared" si="1"/>
        <v>否</v>
      </c>
      <c r="G62" s="156" t="str">
        <f t="shared" si="2"/>
        <v>项</v>
      </c>
    </row>
    <row r="63" ht="36" customHeight="1" spans="1:7">
      <c r="A63" s="454" t="s">
        <v>257</v>
      </c>
      <c r="B63" s="315" t="s">
        <v>258</v>
      </c>
      <c r="C63" s="358"/>
      <c r="D63" s="358"/>
      <c r="E63" s="319"/>
      <c r="F63" s="287" t="str">
        <f t="shared" si="1"/>
        <v>否</v>
      </c>
      <c r="G63" s="156" t="str">
        <f t="shared" si="2"/>
        <v>项</v>
      </c>
    </row>
    <row r="64" ht="36" customHeight="1" spans="1:7">
      <c r="A64" s="454" t="s">
        <v>259</v>
      </c>
      <c r="B64" s="315" t="s">
        <v>260</v>
      </c>
      <c r="C64" s="358"/>
      <c r="D64" s="358"/>
      <c r="E64" s="319"/>
      <c r="F64" s="287" t="str">
        <f t="shared" si="1"/>
        <v>否</v>
      </c>
      <c r="G64" s="156" t="str">
        <f t="shared" si="2"/>
        <v>项</v>
      </c>
    </row>
    <row r="65" ht="36" customHeight="1" spans="1:7">
      <c r="A65" s="454" t="s">
        <v>261</v>
      </c>
      <c r="B65" s="315" t="s">
        <v>262</v>
      </c>
      <c r="C65" s="358"/>
      <c r="D65" s="358"/>
      <c r="E65" s="319"/>
      <c r="F65" s="287" t="str">
        <f t="shared" si="1"/>
        <v>否</v>
      </c>
      <c r="G65" s="156" t="str">
        <f t="shared" si="2"/>
        <v>项</v>
      </c>
    </row>
    <row r="66" ht="36" customHeight="1" spans="1:7">
      <c r="A66" s="454" t="s">
        <v>263</v>
      </c>
      <c r="B66" s="315" t="s">
        <v>264</v>
      </c>
      <c r="C66" s="358"/>
      <c r="D66" s="358"/>
      <c r="E66" s="319"/>
      <c r="F66" s="287" t="str">
        <f t="shared" si="1"/>
        <v>否</v>
      </c>
      <c r="G66" s="156" t="str">
        <f t="shared" si="2"/>
        <v>项</v>
      </c>
    </row>
    <row r="67" ht="36" customHeight="1" spans="1:7">
      <c r="A67" s="454" t="s">
        <v>265</v>
      </c>
      <c r="B67" s="315" t="s">
        <v>266</v>
      </c>
      <c r="C67" s="358"/>
      <c r="D67" s="358"/>
      <c r="E67" s="319"/>
      <c r="F67" s="287" t="str">
        <f t="shared" si="1"/>
        <v>否</v>
      </c>
      <c r="G67" s="156" t="str">
        <f t="shared" si="2"/>
        <v>项</v>
      </c>
    </row>
    <row r="68" ht="36" customHeight="1" spans="1:7">
      <c r="A68" s="454" t="s">
        <v>267</v>
      </c>
      <c r="B68" s="315" t="s">
        <v>180</v>
      </c>
      <c r="C68" s="358"/>
      <c r="D68" s="358"/>
      <c r="E68" s="319"/>
      <c r="F68" s="287" t="str">
        <f t="shared" ref="F68:F131" si="4">IF(LEN(A68)=3,"是",IF(B68&lt;&gt;"",IF(SUM(C68:D68)&lt;&gt;0,"是","否"),"是"))</f>
        <v>否</v>
      </c>
      <c r="G68" s="156" t="str">
        <f t="shared" ref="G68:G131" si="5">IF(LEN(A68)=3,"类",IF(LEN(A68)=5,"款","项"))</f>
        <v>项</v>
      </c>
    </row>
    <row r="69" ht="36" customHeight="1" spans="1:7">
      <c r="A69" s="454" t="s">
        <v>268</v>
      </c>
      <c r="B69" s="315" t="s">
        <v>269</v>
      </c>
      <c r="C69" s="358"/>
      <c r="D69" s="358"/>
      <c r="E69" s="319"/>
      <c r="F69" s="287" t="str">
        <f t="shared" si="4"/>
        <v>否</v>
      </c>
      <c r="G69" s="156" t="str">
        <f t="shared" si="5"/>
        <v>项</v>
      </c>
    </row>
    <row r="70" ht="36" customHeight="1" spans="1:7">
      <c r="A70" s="453" t="s">
        <v>270</v>
      </c>
      <c r="B70" s="311" t="s">
        <v>271</v>
      </c>
      <c r="C70" s="355">
        <v>305</v>
      </c>
      <c r="D70" s="355">
        <v>164</v>
      </c>
      <c r="E70" s="324"/>
      <c r="F70" s="287" t="str">
        <f t="shared" si="4"/>
        <v>是</v>
      </c>
      <c r="G70" s="156" t="str">
        <f t="shared" si="5"/>
        <v>款</v>
      </c>
    </row>
    <row r="71" ht="36" customHeight="1" spans="1:7">
      <c r="A71" s="454" t="s">
        <v>272</v>
      </c>
      <c r="B71" s="315" t="s">
        <v>162</v>
      </c>
      <c r="C71" s="358">
        <v>175</v>
      </c>
      <c r="D71" s="358">
        <v>123</v>
      </c>
      <c r="E71" s="319"/>
      <c r="F71" s="287" t="str">
        <f t="shared" si="4"/>
        <v>是</v>
      </c>
      <c r="G71" s="156" t="str">
        <f t="shared" si="5"/>
        <v>项</v>
      </c>
    </row>
    <row r="72" ht="36" customHeight="1" spans="1:7">
      <c r="A72" s="454" t="s">
        <v>273</v>
      </c>
      <c r="B72" s="315" t="s">
        <v>164</v>
      </c>
      <c r="C72" s="358">
        <v>130</v>
      </c>
      <c r="D72" s="358">
        <v>41</v>
      </c>
      <c r="E72" s="319">
        <f t="shared" ref="E72:E75" si="6">IF(C72&gt;0,D72/C72-1,IF(C72&lt;0,-(D72/C72-1),""))</f>
        <v>-0.684615384615385</v>
      </c>
      <c r="F72" s="287" t="str">
        <f t="shared" si="4"/>
        <v>是</v>
      </c>
      <c r="G72" s="156" t="str">
        <f t="shared" si="5"/>
        <v>项</v>
      </c>
    </row>
    <row r="73" ht="36" customHeight="1" spans="1:7">
      <c r="A73" s="454" t="s">
        <v>274</v>
      </c>
      <c r="B73" s="315" t="s">
        <v>166</v>
      </c>
      <c r="C73" s="358">
        <v>0</v>
      </c>
      <c r="D73" s="358">
        <v>0</v>
      </c>
      <c r="E73" s="319" t="str">
        <f t="shared" si="6"/>
        <v/>
      </c>
      <c r="F73" s="287" t="str">
        <f t="shared" si="4"/>
        <v>否</v>
      </c>
      <c r="G73" s="156" t="str">
        <f t="shared" si="5"/>
        <v>项</v>
      </c>
    </row>
    <row r="74" ht="36" customHeight="1" spans="1:7">
      <c r="A74" s="454" t="s">
        <v>275</v>
      </c>
      <c r="B74" s="315" t="s">
        <v>276</v>
      </c>
      <c r="C74" s="358">
        <v>0</v>
      </c>
      <c r="D74" s="358">
        <v>0</v>
      </c>
      <c r="E74" s="319" t="str">
        <f t="shared" si="6"/>
        <v/>
      </c>
      <c r="F74" s="287" t="str">
        <f t="shared" si="4"/>
        <v>否</v>
      </c>
      <c r="G74" s="156" t="str">
        <f t="shared" si="5"/>
        <v>项</v>
      </c>
    </row>
    <row r="75" ht="36" customHeight="1" spans="1:7">
      <c r="A75" s="454" t="s">
        <v>277</v>
      </c>
      <c r="B75" s="315" t="s">
        <v>278</v>
      </c>
      <c r="C75" s="358">
        <v>0</v>
      </c>
      <c r="D75" s="358">
        <v>0</v>
      </c>
      <c r="E75" s="319" t="str">
        <f t="shared" si="6"/>
        <v/>
      </c>
      <c r="F75" s="287" t="str">
        <f t="shared" si="4"/>
        <v>否</v>
      </c>
      <c r="G75" s="156" t="str">
        <f t="shared" si="5"/>
        <v>项</v>
      </c>
    </row>
    <row r="76" ht="36" customHeight="1" spans="1:7">
      <c r="A76" s="454" t="s">
        <v>279</v>
      </c>
      <c r="B76" s="315" t="s">
        <v>280</v>
      </c>
      <c r="C76" s="358"/>
      <c r="D76" s="358"/>
      <c r="E76" s="319"/>
      <c r="F76" s="287" t="str">
        <f t="shared" si="4"/>
        <v>否</v>
      </c>
      <c r="G76" s="156" t="str">
        <f t="shared" si="5"/>
        <v>项</v>
      </c>
    </row>
    <row r="77" ht="36" customHeight="1" spans="1:7">
      <c r="A77" s="454" t="s">
        <v>281</v>
      </c>
      <c r="B77" s="315" t="s">
        <v>282</v>
      </c>
      <c r="C77" s="358">
        <v>0</v>
      </c>
      <c r="D77" s="358">
        <v>0</v>
      </c>
      <c r="E77" s="319" t="str">
        <f t="shared" ref="E77:E80" si="7">IF(C77&gt;0,D77/C77-1,IF(C77&lt;0,-(D77/C77-1),""))</f>
        <v/>
      </c>
      <c r="F77" s="287" t="str">
        <f t="shared" si="4"/>
        <v>否</v>
      </c>
      <c r="G77" s="156" t="str">
        <f t="shared" si="5"/>
        <v>项</v>
      </c>
    </row>
    <row r="78" ht="36" customHeight="1" spans="1:7">
      <c r="A78" s="454" t="s">
        <v>283</v>
      </c>
      <c r="B78" s="315" t="s">
        <v>284</v>
      </c>
      <c r="C78" s="358">
        <v>0</v>
      </c>
      <c r="D78" s="358">
        <v>0</v>
      </c>
      <c r="E78" s="319" t="str">
        <f t="shared" si="7"/>
        <v/>
      </c>
      <c r="F78" s="287" t="str">
        <f t="shared" si="4"/>
        <v>否</v>
      </c>
      <c r="G78" s="156" t="str">
        <f t="shared" si="5"/>
        <v>项</v>
      </c>
    </row>
    <row r="79" ht="36" customHeight="1" spans="1:7">
      <c r="A79" s="454" t="s">
        <v>285</v>
      </c>
      <c r="B79" s="315" t="s">
        <v>264</v>
      </c>
      <c r="C79" s="358">
        <v>0</v>
      </c>
      <c r="D79" s="358">
        <v>0</v>
      </c>
      <c r="E79" s="319" t="str">
        <f t="shared" si="7"/>
        <v/>
      </c>
      <c r="F79" s="287" t="str">
        <f t="shared" si="4"/>
        <v>否</v>
      </c>
      <c r="G79" s="156" t="str">
        <f t="shared" si="5"/>
        <v>项</v>
      </c>
    </row>
    <row r="80" ht="36" customHeight="1" spans="1:7">
      <c r="A80" s="456">
        <v>2010710</v>
      </c>
      <c r="B80" s="315" t="s">
        <v>286</v>
      </c>
      <c r="C80" s="358">
        <v>0</v>
      </c>
      <c r="D80" s="358">
        <v>0</v>
      </c>
      <c r="E80" s="319" t="str">
        <f t="shared" si="7"/>
        <v/>
      </c>
      <c r="F80" s="287" t="str">
        <f t="shared" si="4"/>
        <v>否</v>
      </c>
      <c r="G80" s="156" t="str">
        <f t="shared" si="5"/>
        <v>项</v>
      </c>
    </row>
    <row r="81" ht="36" customHeight="1" spans="1:7">
      <c r="A81" s="454" t="s">
        <v>287</v>
      </c>
      <c r="B81" s="315" t="s">
        <v>180</v>
      </c>
      <c r="C81" s="358"/>
      <c r="D81" s="358"/>
      <c r="E81" s="319"/>
      <c r="F81" s="287" t="str">
        <f t="shared" si="4"/>
        <v>否</v>
      </c>
      <c r="G81" s="156" t="str">
        <f t="shared" si="5"/>
        <v>项</v>
      </c>
    </row>
    <row r="82" ht="36" customHeight="1" spans="1:7">
      <c r="A82" s="454" t="s">
        <v>288</v>
      </c>
      <c r="B82" s="315" t="s">
        <v>289</v>
      </c>
      <c r="C82" s="358">
        <v>0</v>
      </c>
      <c r="D82" s="358">
        <v>0</v>
      </c>
      <c r="E82" s="319" t="str">
        <f>IF(C82&gt;0,D82/C82-1,IF(C82&lt;0,-(D82/C82-1),""))</f>
        <v/>
      </c>
      <c r="F82" s="287" t="str">
        <f t="shared" si="4"/>
        <v>否</v>
      </c>
      <c r="G82" s="156" t="str">
        <f t="shared" si="5"/>
        <v>项</v>
      </c>
    </row>
    <row r="83" ht="36" customHeight="1" spans="1:7">
      <c r="A83" s="453" t="s">
        <v>290</v>
      </c>
      <c r="B83" s="311" t="s">
        <v>291</v>
      </c>
      <c r="C83" s="355">
        <v>30</v>
      </c>
      <c r="D83" s="355">
        <v>31</v>
      </c>
      <c r="E83" s="324">
        <f>IF(C83&gt;0,D83/C83-1,IF(C83&lt;0,-(D83/C83-1),""))</f>
        <v>0.0333333333333334</v>
      </c>
      <c r="F83" s="287" t="str">
        <f t="shared" si="4"/>
        <v>是</v>
      </c>
      <c r="G83" s="156" t="str">
        <f t="shared" si="5"/>
        <v>款</v>
      </c>
    </row>
    <row r="84" ht="36" customHeight="1" spans="1:7">
      <c r="A84" s="454" t="s">
        <v>292</v>
      </c>
      <c r="B84" s="315" t="s">
        <v>162</v>
      </c>
      <c r="C84" s="358"/>
      <c r="D84" s="358"/>
      <c r="E84" s="319"/>
      <c r="F84" s="287" t="str">
        <f t="shared" si="4"/>
        <v>否</v>
      </c>
      <c r="G84" s="156" t="str">
        <f t="shared" si="5"/>
        <v>项</v>
      </c>
    </row>
    <row r="85" ht="36" customHeight="1" spans="1:7">
      <c r="A85" s="454" t="s">
        <v>293</v>
      </c>
      <c r="B85" s="315" t="s">
        <v>164</v>
      </c>
      <c r="C85" s="358">
        <v>30</v>
      </c>
      <c r="D85" s="358">
        <v>31</v>
      </c>
      <c r="E85" s="319">
        <f>IF(C85&gt;0,D85/C85-1,IF(C85&lt;0,-(D85/C85-1),""))</f>
        <v>0.0333333333333334</v>
      </c>
      <c r="F85" s="287" t="str">
        <f t="shared" si="4"/>
        <v>是</v>
      </c>
      <c r="G85" s="156" t="str">
        <f t="shared" si="5"/>
        <v>项</v>
      </c>
    </row>
    <row r="86" ht="36" customHeight="1" spans="1:7">
      <c r="A86" s="454" t="s">
        <v>294</v>
      </c>
      <c r="B86" s="315" t="s">
        <v>166</v>
      </c>
      <c r="C86" s="358"/>
      <c r="D86" s="358"/>
      <c r="E86" s="319"/>
      <c r="F86" s="287" t="str">
        <f t="shared" si="4"/>
        <v>否</v>
      </c>
      <c r="G86" s="156" t="str">
        <f t="shared" si="5"/>
        <v>项</v>
      </c>
    </row>
    <row r="87" ht="36" customHeight="1" spans="1:7">
      <c r="A87" s="454" t="s">
        <v>295</v>
      </c>
      <c r="B87" s="315" t="s">
        <v>296</v>
      </c>
      <c r="C87" s="358"/>
      <c r="D87" s="358"/>
      <c r="E87" s="319"/>
      <c r="F87" s="287" t="str">
        <f t="shared" si="4"/>
        <v>否</v>
      </c>
      <c r="G87" s="156" t="str">
        <f t="shared" si="5"/>
        <v>项</v>
      </c>
    </row>
    <row r="88" ht="36" customHeight="1" spans="1:7">
      <c r="A88" s="454" t="s">
        <v>297</v>
      </c>
      <c r="B88" s="315" t="s">
        <v>298</v>
      </c>
      <c r="C88" s="358"/>
      <c r="D88" s="358"/>
      <c r="E88" s="319"/>
      <c r="F88" s="287" t="str">
        <f t="shared" si="4"/>
        <v>否</v>
      </c>
      <c r="G88" s="156" t="str">
        <f t="shared" si="5"/>
        <v>项</v>
      </c>
    </row>
    <row r="89" ht="36" customHeight="1" spans="1:7">
      <c r="A89" s="454" t="s">
        <v>299</v>
      </c>
      <c r="B89" s="315" t="s">
        <v>264</v>
      </c>
      <c r="C89" s="358">
        <v>0</v>
      </c>
      <c r="D89" s="358">
        <v>0</v>
      </c>
      <c r="E89" s="319" t="str">
        <f t="shared" ref="E89:E95" si="8">IF(C89&gt;0,D89/C89-1,IF(C89&lt;0,-(D89/C89-1),""))</f>
        <v/>
      </c>
      <c r="F89" s="287" t="str">
        <f t="shared" si="4"/>
        <v>否</v>
      </c>
      <c r="G89" s="156" t="str">
        <f t="shared" si="5"/>
        <v>项</v>
      </c>
    </row>
    <row r="90" ht="36" customHeight="1" spans="1:7">
      <c r="A90" s="454" t="s">
        <v>300</v>
      </c>
      <c r="B90" s="315" t="s">
        <v>180</v>
      </c>
      <c r="C90" s="358"/>
      <c r="D90" s="358"/>
      <c r="E90" s="319"/>
      <c r="F90" s="287" t="str">
        <f t="shared" si="4"/>
        <v>否</v>
      </c>
      <c r="G90" s="156" t="str">
        <f t="shared" si="5"/>
        <v>项</v>
      </c>
    </row>
    <row r="91" ht="36" customHeight="1" spans="1:7">
      <c r="A91" s="454" t="s">
        <v>301</v>
      </c>
      <c r="B91" s="315" t="s">
        <v>302</v>
      </c>
      <c r="C91" s="358"/>
      <c r="D91" s="358"/>
      <c r="E91" s="319"/>
      <c r="F91" s="287" t="str">
        <f t="shared" si="4"/>
        <v>否</v>
      </c>
      <c r="G91" s="156" t="str">
        <f t="shared" si="5"/>
        <v>项</v>
      </c>
    </row>
    <row r="92" ht="36" customHeight="1" spans="1:7">
      <c r="A92" s="453" t="s">
        <v>303</v>
      </c>
      <c r="B92" s="311" t="s">
        <v>304</v>
      </c>
      <c r="C92" s="355"/>
      <c r="D92" s="355"/>
      <c r="E92" s="324"/>
      <c r="F92" s="287" t="str">
        <f t="shared" si="4"/>
        <v>否</v>
      </c>
      <c r="G92" s="156" t="str">
        <f t="shared" si="5"/>
        <v>款</v>
      </c>
    </row>
    <row r="93" ht="36" customHeight="1" spans="1:7">
      <c r="A93" s="454" t="s">
        <v>305</v>
      </c>
      <c r="B93" s="315" t="s">
        <v>162</v>
      </c>
      <c r="C93" s="358">
        <v>0</v>
      </c>
      <c r="D93" s="358">
        <v>0</v>
      </c>
      <c r="E93" s="319" t="str">
        <f t="shared" si="8"/>
        <v/>
      </c>
      <c r="F93" s="287" t="str">
        <f t="shared" si="4"/>
        <v>否</v>
      </c>
      <c r="G93" s="156" t="str">
        <f t="shared" si="5"/>
        <v>项</v>
      </c>
    </row>
    <row r="94" ht="36" customHeight="1" spans="1:7">
      <c r="A94" s="454" t="s">
        <v>306</v>
      </c>
      <c r="B94" s="315" t="s">
        <v>164</v>
      </c>
      <c r="C94" s="358">
        <v>0</v>
      </c>
      <c r="D94" s="358">
        <v>0</v>
      </c>
      <c r="E94" s="319" t="str">
        <f t="shared" si="8"/>
        <v/>
      </c>
      <c r="F94" s="287" t="str">
        <f t="shared" si="4"/>
        <v>否</v>
      </c>
      <c r="G94" s="156" t="str">
        <f t="shared" si="5"/>
        <v>项</v>
      </c>
    </row>
    <row r="95" ht="36" customHeight="1" spans="1:7">
      <c r="A95" s="454" t="s">
        <v>307</v>
      </c>
      <c r="B95" s="315" t="s">
        <v>166</v>
      </c>
      <c r="C95" s="358">
        <v>0</v>
      </c>
      <c r="D95" s="358">
        <v>0</v>
      </c>
      <c r="E95" s="319" t="str">
        <f t="shared" si="8"/>
        <v/>
      </c>
      <c r="F95" s="287" t="str">
        <f t="shared" si="4"/>
        <v>否</v>
      </c>
      <c r="G95" s="156" t="str">
        <f t="shared" si="5"/>
        <v>项</v>
      </c>
    </row>
    <row r="96" ht="36" customHeight="1" spans="1:7">
      <c r="A96" s="454" t="s">
        <v>308</v>
      </c>
      <c r="B96" s="315" t="s">
        <v>309</v>
      </c>
      <c r="C96" s="358"/>
      <c r="D96" s="358"/>
      <c r="E96" s="319"/>
      <c r="F96" s="287" t="str">
        <f t="shared" si="4"/>
        <v>否</v>
      </c>
      <c r="G96" s="156" t="str">
        <f t="shared" si="5"/>
        <v>项</v>
      </c>
    </row>
    <row r="97" ht="36" customHeight="1" spans="1:7">
      <c r="A97" s="454" t="s">
        <v>310</v>
      </c>
      <c r="B97" s="315" t="s">
        <v>311</v>
      </c>
      <c r="C97" s="358">
        <v>0</v>
      </c>
      <c r="D97" s="358">
        <v>0</v>
      </c>
      <c r="E97" s="319" t="str">
        <f t="shared" ref="E97:E103" si="9">IF(C97&gt;0,D97/C97-1,IF(C97&lt;0,-(D97/C97-1),""))</f>
        <v/>
      </c>
      <c r="F97" s="287" t="str">
        <f t="shared" si="4"/>
        <v>否</v>
      </c>
      <c r="G97" s="156" t="str">
        <f t="shared" si="5"/>
        <v>项</v>
      </c>
    </row>
    <row r="98" ht="36" customHeight="1" spans="1:7">
      <c r="A98" s="454" t="s">
        <v>312</v>
      </c>
      <c r="B98" s="315" t="s">
        <v>264</v>
      </c>
      <c r="C98" s="358">
        <v>0</v>
      </c>
      <c r="D98" s="358">
        <v>0</v>
      </c>
      <c r="E98" s="319" t="str">
        <f t="shared" si="9"/>
        <v/>
      </c>
      <c r="F98" s="287" t="str">
        <f t="shared" si="4"/>
        <v>否</v>
      </c>
      <c r="G98" s="156" t="str">
        <f t="shared" si="5"/>
        <v>项</v>
      </c>
    </row>
    <row r="99" ht="36" customHeight="1" spans="1:7">
      <c r="A99" s="454" t="s">
        <v>313</v>
      </c>
      <c r="B99" s="315" t="s">
        <v>314</v>
      </c>
      <c r="C99" s="358">
        <v>0</v>
      </c>
      <c r="D99" s="358">
        <v>0</v>
      </c>
      <c r="E99" s="319" t="str">
        <f t="shared" si="9"/>
        <v/>
      </c>
      <c r="F99" s="287" t="str">
        <f t="shared" si="4"/>
        <v>否</v>
      </c>
      <c r="G99" s="156" t="str">
        <f t="shared" si="5"/>
        <v>项</v>
      </c>
    </row>
    <row r="100" ht="36" customHeight="1" spans="1:7">
      <c r="A100" s="454" t="s">
        <v>315</v>
      </c>
      <c r="B100" s="315" t="s">
        <v>316</v>
      </c>
      <c r="C100" s="358">
        <v>0</v>
      </c>
      <c r="D100" s="358">
        <v>0</v>
      </c>
      <c r="E100" s="319" t="str">
        <f t="shared" si="9"/>
        <v/>
      </c>
      <c r="F100" s="287" t="str">
        <f t="shared" si="4"/>
        <v>否</v>
      </c>
      <c r="G100" s="156" t="str">
        <f t="shared" si="5"/>
        <v>项</v>
      </c>
    </row>
    <row r="101" ht="36" customHeight="1" spans="1:7">
      <c r="A101" s="454" t="s">
        <v>317</v>
      </c>
      <c r="B101" s="315" t="s">
        <v>318</v>
      </c>
      <c r="C101" s="358">
        <v>0</v>
      </c>
      <c r="D101" s="358">
        <v>0</v>
      </c>
      <c r="E101" s="319" t="str">
        <f t="shared" si="9"/>
        <v/>
      </c>
      <c r="F101" s="287" t="str">
        <f t="shared" si="4"/>
        <v>否</v>
      </c>
      <c r="G101" s="156" t="str">
        <f t="shared" si="5"/>
        <v>项</v>
      </c>
    </row>
    <row r="102" ht="36" customHeight="1" spans="1:7">
      <c r="A102" s="454" t="s">
        <v>319</v>
      </c>
      <c r="B102" s="315" t="s">
        <v>320</v>
      </c>
      <c r="C102" s="358">
        <v>0</v>
      </c>
      <c r="D102" s="358">
        <v>0</v>
      </c>
      <c r="E102" s="319" t="str">
        <f t="shared" si="9"/>
        <v/>
      </c>
      <c r="F102" s="287" t="str">
        <f t="shared" si="4"/>
        <v>否</v>
      </c>
      <c r="G102" s="156" t="str">
        <f t="shared" si="5"/>
        <v>项</v>
      </c>
    </row>
    <row r="103" ht="36" customHeight="1" spans="1:7">
      <c r="A103" s="454" t="s">
        <v>321</v>
      </c>
      <c r="B103" s="315" t="s">
        <v>180</v>
      </c>
      <c r="C103" s="358">
        <v>0</v>
      </c>
      <c r="D103" s="358">
        <v>0</v>
      </c>
      <c r="E103" s="319" t="str">
        <f t="shared" si="9"/>
        <v/>
      </c>
      <c r="F103" s="287" t="str">
        <f t="shared" si="4"/>
        <v>否</v>
      </c>
      <c r="G103" s="156" t="str">
        <f t="shared" si="5"/>
        <v>项</v>
      </c>
    </row>
    <row r="104" ht="36" customHeight="1" spans="1:7">
      <c r="A104" s="454" t="s">
        <v>322</v>
      </c>
      <c r="B104" s="315" t="s">
        <v>323</v>
      </c>
      <c r="C104" s="358"/>
      <c r="D104" s="358"/>
      <c r="E104" s="319"/>
      <c r="F104" s="287" t="str">
        <f t="shared" si="4"/>
        <v>否</v>
      </c>
      <c r="G104" s="156" t="str">
        <f t="shared" si="5"/>
        <v>项</v>
      </c>
    </row>
    <row r="105" ht="36" customHeight="1" spans="1:7">
      <c r="A105" s="453" t="s">
        <v>324</v>
      </c>
      <c r="B105" s="311" t="s">
        <v>325</v>
      </c>
      <c r="C105" s="355"/>
      <c r="D105" s="355"/>
      <c r="E105" s="324"/>
      <c r="F105" s="287" t="str">
        <f t="shared" si="4"/>
        <v>否</v>
      </c>
      <c r="G105" s="156" t="str">
        <f t="shared" si="5"/>
        <v>款</v>
      </c>
    </row>
    <row r="106" ht="36" customHeight="1" spans="1:7">
      <c r="A106" s="454" t="s">
        <v>326</v>
      </c>
      <c r="B106" s="315" t="s">
        <v>162</v>
      </c>
      <c r="C106" s="358"/>
      <c r="D106" s="358"/>
      <c r="E106" s="319"/>
      <c r="F106" s="287" t="str">
        <f t="shared" si="4"/>
        <v>否</v>
      </c>
      <c r="G106" s="156" t="str">
        <f t="shared" si="5"/>
        <v>项</v>
      </c>
    </row>
    <row r="107" ht="36" customHeight="1" spans="1:7">
      <c r="A107" s="454" t="s">
        <v>327</v>
      </c>
      <c r="B107" s="315" t="s">
        <v>164</v>
      </c>
      <c r="C107" s="358">
        <v>0</v>
      </c>
      <c r="D107" s="358">
        <v>0</v>
      </c>
      <c r="E107" s="319" t="str">
        <f t="shared" ref="E107:E111" si="10">IF(C107&gt;0,D107/C107-1,IF(C107&lt;0,-(D107/C107-1),""))</f>
        <v/>
      </c>
      <c r="F107" s="287" t="str">
        <f t="shared" si="4"/>
        <v>否</v>
      </c>
      <c r="G107" s="156" t="str">
        <f t="shared" si="5"/>
        <v>项</v>
      </c>
    </row>
    <row r="108" ht="36" customHeight="1" spans="1:7">
      <c r="A108" s="454" t="s">
        <v>328</v>
      </c>
      <c r="B108" s="315" t="s">
        <v>166</v>
      </c>
      <c r="C108" s="358">
        <v>0</v>
      </c>
      <c r="D108" s="358">
        <v>0</v>
      </c>
      <c r="E108" s="319" t="str">
        <f t="shared" si="10"/>
        <v/>
      </c>
      <c r="F108" s="287" t="str">
        <f t="shared" si="4"/>
        <v>否</v>
      </c>
      <c r="G108" s="156" t="str">
        <f t="shared" si="5"/>
        <v>项</v>
      </c>
    </row>
    <row r="109" ht="36" customHeight="1" spans="1:7">
      <c r="A109" s="454" t="s">
        <v>329</v>
      </c>
      <c r="B109" s="315" t="s">
        <v>330</v>
      </c>
      <c r="C109" s="358">
        <v>0</v>
      </c>
      <c r="D109" s="358">
        <v>0</v>
      </c>
      <c r="E109" s="319" t="str">
        <f t="shared" si="10"/>
        <v/>
      </c>
      <c r="F109" s="287" t="str">
        <f t="shared" si="4"/>
        <v>否</v>
      </c>
      <c r="G109" s="156" t="str">
        <f t="shared" si="5"/>
        <v>项</v>
      </c>
    </row>
    <row r="110" ht="36" customHeight="1" spans="1:7">
      <c r="A110" s="454" t="s">
        <v>331</v>
      </c>
      <c r="B110" s="315" t="s">
        <v>332</v>
      </c>
      <c r="C110" s="358">
        <v>0</v>
      </c>
      <c r="D110" s="358">
        <v>0</v>
      </c>
      <c r="E110" s="319" t="str">
        <f t="shared" si="10"/>
        <v/>
      </c>
      <c r="F110" s="287" t="str">
        <f t="shared" si="4"/>
        <v>否</v>
      </c>
      <c r="G110" s="156" t="str">
        <f t="shared" si="5"/>
        <v>项</v>
      </c>
    </row>
    <row r="111" ht="36" customHeight="1" spans="1:7">
      <c r="A111" s="454" t="s">
        <v>333</v>
      </c>
      <c r="B111" s="315" t="s">
        <v>334</v>
      </c>
      <c r="C111" s="358">
        <v>0</v>
      </c>
      <c r="D111" s="358">
        <v>0</v>
      </c>
      <c r="E111" s="319" t="str">
        <f t="shared" si="10"/>
        <v/>
      </c>
      <c r="F111" s="287" t="str">
        <f t="shared" si="4"/>
        <v>否</v>
      </c>
      <c r="G111" s="156" t="str">
        <f t="shared" si="5"/>
        <v>项</v>
      </c>
    </row>
    <row r="112" ht="36" customHeight="1" spans="1:7">
      <c r="A112" s="454" t="s">
        <v>335</v>
      </c>
      <c r="B112" s="315" t="s">
        <v>336</v>
      </c>
      <c r="C112" s="358"/>
      <c r="D112" s="358"/>
      <c r="E112" s="319"/>
      <c r="F112" s="287" t="str">
        <f t="shared" si="4"/>
        <v>否</v>
      </c>
      <c r="G112" s="156" t="str">
        <f t="shared" si="5"/>
        <v>项</v>
      </c>
    </row>
    <row r="113" ht="36" customHeight="1" spans="1:7">
      <c r="A113" s="454" t="s">
        <v>337</v>
      </c>
      <c r="B113" s="315" t="s">
        <v>180</v>
      </c>
      <c r="C113" s="358"/>
      <c r="D113" s="358"/>
      <c r="E113" s="319"/>
      <c r="F113" s="287" t="str">
        <f t="shared" si="4"/>
        <v>否</v>
      </c>
      <c r="G113" s="156" t="str">
        <f t="shared" si="5"/>
        <v>项</v>
      </c>
    </row>
    <row r="114" ht="36" customHeight="1" spans="1:7">
      <c r="A114" s="454" t="s">
        <v>338</v>
      </c>
      <c r="B114" s="315" t="s">
        <v>339</v>
      </c>
      <c r="C114" s="358"/>
      <c r="D114" s="358"/>
      <c r="E114" s="319"/>
      <c r="F114" s="287" t="str">
        <f t="shared" si="4"/>
        <v>否</v>
      </c>
      <c r="G114" s="156" t="str">
        <f t="shared" si="5"/>
        <v>项</v>
      </c>
    </row>
    <row r="115" ht="36" customHeight="1" spans="1:7">
      <c r="A115" s="453" t="s">
        <v>340</v>
      </c>
      <c r="B115" s="311" t="s">
        <v>341</v>
      </c>
      <c r="C115" s="355">
        <v>3</v>
      </c>
      <c r="D115" s="355">
        <v>6</v>
      </c>
      <c r="E115" s="324"/>
      <c r="F115" s="287" t="str">
        <f t="shared" si="4"/>
        <v>是</v>
      </c>
      <c r="G115" s="156" t="str">
        <f t="shared" si="5"/>
        <v>款</v>
      </c>
    </row>
    <row r="116" ht="36" customHeight="1" spans="1:7">
      <c r="A116" s="454" t="s">
        <v>342</v>
      </c>
      <c r="B116" s="315" t="s">
        <v>162</v>
      </c>
      <c r="C116" s="358"/>
      <c r="D116" s="358"/>
      <c r="E116" s="319"/>
      <c r="F116" s="287" t="str">
        <f t="shared" si="4"/>
        <v>否</v>
      </c>
      <c r="G116" s="156" t="str">
        <f t="shared" si="5"/>
        <v>项</v>
      </c>
    </row>
    <row r="117" ht="36" customHeight="1" spans="1:7">
      <c r="A117" s="454" t="s">
        <v>343</v>
      </c>
      <c r="B117" s="315" t="s">
        <v>164</v>
      </c>
      <c r="C117" s="358">
        <v>3</v>
      </c>
      <c r="D117" s="358">
        <v>0</v>
      </c>
      <c r="E117" s="319">
        <f t="shared" ref="E117:E121" si="11">IF(C117&gt;0,D117/C117-1,IF(C117&lt;0,-(D117/C117-1),""))</f>
        <v>-1</v>
      </c>
      <c r="F117" s="287" t="str">
        <f t="shared" si="4"/>
        <v>是</v>
      </c>
      <c r="G117" s="156" t="str">
        <f t="shared" si="5"/>
        <v>项</v>
      </c>
    </row>
    <row r="118" ht="36" customHeight="1" spans="1:7">
      <c r="A118" s="454" t="s">
        <v>344</v>
      </c>
      <c r="B118" s="315" t="s">
        <v>166</v>
      </c>
      <c r="C118" s="358"/>
      <c r="D118" s="358"/>
      <c r="E118" s="319"/>
      <c r="F118" s="287" t="str">
        <f t="shared" si="4"/>
        <v>否</v>
      </c>
      <c r="G118" s="156" t="str">
        <f t="shared" si="5"/>
        <v>项</v>
      </c>
    </row>
    <row r="119" ht="36" customHeight="1" spans="1:7">
      <c r="A119" s="454" t="s">
        <v>345</v>
      </c>
      <c r="B119" s="315" t="s">
        <v>346</v>
      </c>
      <c r="C119" s="358"/>
      <c r="D119" s="358"/>
      <c r="E119" s="319"/>
      <c r="F119" s="287" t="str">
        <f t="shared" si="4"/>
        <v>否</v>
      </c>
      <c r="G119" s="156" t="str">
        <f t="shared" si="5"/>
        <v>项</v>
      </c>
    </row>
    <row r="120" ht="36" customHeight="1" spans="1:7">
      <c r="A120" s="454" t="s">
        <v>347</v>
      </c>
      <c r="B120" s="315" t="s">
        <v>348</v>
      </c>
      <c r="C120" s="358">
        <v>0</v>
      </c>
      <c r="D120" s="358">
        <v>0</v>
      </c>
      <c r="E120" s="319" t="str">
        <f t="shared" si="11"/>
        <v/>
      </c>
      <c r="F120" s="287" t="str">
        <f t="shared" si="4"/>
        <v>否</v>
      </c>
      <c r="G120" s="156" t="str">
        <f t="shared" si="5"/>
        <v>项</v>
      </c>
    </row>
    <row r="121" ht="36" customHeight="1" spans="1:7">
      <c r="A121" s="454" t="s">
        <v>349</v>
      </c>
      <c r="B121" s="315" t="s">
        <v>350</v>
      </c>
      <c r="C121" s="358">
        <v>0</v>
      </c>
      <c r="D121" s="358">
        <v>0</v>
      </c>
      <c r="E121" s="319" t="str">
        <f t="shared" si="11"/>
        <v/>
      </c>
      <c r="F121" s="287" t="str">
        <f t="shared" si="4"/>
        <v>否</v>
      </c>
      <c r="G121" s="156" t="str">
        <f t="shared" si="5"/>
        <v>项</v>
      </c>
    </row>
    <row r="122" ht="36" customHeight="1" spans="1:7">
      <c r="A122" s="454" t="s">
        <v>351</v>
      </c>
      <c r="B122" s="315" t="s">
        <v>180</v>
      </c>
      <c r="C122" s="358"/>
      <c r="D122" s="358"/>
      <c r="E122" s="319"/>
      <c r="F122" s="287" t="str">
        <f t="shared" si="4"/>
        <v>否</v>
      </c>
      <c r="G122" s="156" t="str">
        <f t="shared" si="5"/>
        <v>项</v>
      </c>
    </row>
    <row r="123" ht="36" customHeight="1" spans="1:7">
      <c r="A123" s="454" t="s">
        <v>352</v>
      </c>
      <c r="B123" s="315" t="s">
        <v>353</v>
      </c>
      <c r="C123" s="358"/>
      <c r="D123" s="358">
        <v>6</v>
      </c>
      <c r="E123" s="319"/>
      <c r="F123" s="287" t="str">
        <f t="shared" si="4"/>
        <v>是</v>
      </c>
      <c r="G123" s="156" t="str">
        <f t="shared" si="5"/>
        <v>项</v>
      </c>
    </row>
    <row r="124" ht="36" customHeight="1" spans="1:7">
      <c r="A124" s="453" t="s">
        <v>354</v>
      </c>
      <c r="B124" s="311" t="s">
        <v>355</v>
      </c>
      <c r="C124" s="355">
        <f>SUM(C125:C134)</f>
        <v>860</v>
      </c>
      <c r="D124" s="355">
        <v>894</v>
      </c>
      <c r="E124" s="324"/>
      <c r="F124" s="287" t="str">
        <f t="shared" si="4"/>
        <v>是</v>
      </c>
      <c r="G124" s="156" t="str">
        <f t="shared" si="5"/>
        <v>款</v>
      </c>
    </row>
    <row r="125" ht="36" customHeight="1" spans="1:7">
      <c r="A125" s="454" t="s">
        <v>356</v>
      </c>
      <c r="B125" s="315" t="s">
        <v>162</v>
      </c>
      <c r="C125" s="358">
        <v>260</v>
      </c>
      <c r="D125" s="358">
        <v>561</v>
      </c>
      <c r="E125" s="319"/>
      <c r="F125" s="287" t="str">
        <f t="shared" si="4"/>
        <v>是</v>
      </c>
      <c r="G125" s="156" t="str">
        <f t="shared" si="5"/>
        <v>项</v>
      </c>
    </row>
    <row r="126" ht="36" customHeight="1" spans="1:7">
      <c r="A126" s="454" t="s">
        <v>357</v>
      </c>
      <c r="B126" s="315" t="s">
        <v>164</v>
      </c>
      <c r="C126" s="358">
        <v>460</v>
      </c>
      <c r="D126" s="358">
        <v>219</v>
      </c>
      <c r="E126" s="319">
        <f t="shared" ref="E126:E131" si="12">IF(C126&gt;0,D126/C126-1,IF(C126&lt;0,-(D126/C126-1),""))</f>
        <v>-0.523913043478261</v>
      </c>
      <c r="F126" s="287" t="str">
        <f t="shared" si="4"/>
        <v>是</v>
      </c>
      <c r="G126" s="156" t="str">
        <f t="shared" si="5"/>
        <v>项</v>
      </c>
    </row>
    <row r="127" ht="36" customHeight="1" spans="1:7">
      <c r="A127" s="454" t="s">
        <v>358</v>
      </c>
      <c r="B127" s="315" t="s">
        <v>166</v>
      </c>
      <c r="C127" s="358"/>
      <c r="D127" s="358"/>
      <c r="E127" s="319"/>
      <c r="F127" s="287" t="str">
        <f t="shared" si="4"/>
        <v>否</v>
      </c>
      <c r="G127" s="156" t="str">
        <f t="shared" si="5"/>
        <v>项</v>
      </c>
    </row>
    <row r="128" ht="36" customHeight="1" spans="1:7">
      <c r="A128" s="454" t="s">
        <v>359</v>
      </c>
      <c r="B128" s="315" t="s">
        <v>360</v>
      </c>
      <c r="C128" s="358">
        <v>110</v>
      </c>
      <c r="D128" s="358">
        <v>114</v>
      </c>
      <c r="E128" s="319">
        <f t="shared" si="12"/>
        <v>0.0363636363636364</v>
      </c>
      <c r="F128" s="287" t="str">
        <f t="shared" si="4"/>
        <v>是</v>
      </c>
      <c r="G128" s="156" t="str">
        <f t="shared" si="5"/>
        <v>项</v>
      </c>
    </row>
    <row r="129" ht="36" customHeight="1" spans="1:7">
      <c r="A129" s="454" t="s">
        <v>361</v>
      </c>
      <c r="B129" s="315" t="s">
        <v>362</v>
      </c>
      <c r="C129" s="358">
        <v>0</v>
      </c>
      <c r="D129" s="358">
        <v>0</v>
      </c>
      <c r="E129" s="319" t="str">
        <f t="shared" si="12"/>
        <v/>
      </c>
      <c r="F129" s="287" t="str">
        <f t="shared" si="4"/>
        <v>否</v>
      </c>
      <c r="G129" s="156" t="str">
        <f t="shared" si="5"/>
        <v>项</v>
      </c>
    </row>
    <row r="130" ht="36" customHeight="1" spans="1:7">
      <c r="A130" s="454" t="s">
        <v>363</v>
      </c>
      <c r="B130" s="315" t="s">
        <v>364</v>
      </c>
      <c r="C130" s="358">
        <v>0</v>
      </c>
      <c r="D130" s="358">
        <v>0</v>
      </c>
      <c r="E130" s="319" t="str">
        <f t="shared" si="12"/>
        <v/>
      </c>
      <c r="F130" s="287" t="str">
        <f t="shared" si="4"/>
        <v>否</v>
      </c>
      <c r="G130" s="156" t="str">
        <f t="shared" si="5"/>
        <v>项</v>
      </c>
    </row>
    <row r="131" ht="36" customHeight="1" spans="1:7">
      <c r="A131" s="454" t="s">
        <v>365</v>
      </c>
      <c r="B131" s="315" t="s">
        <v>366</v>
      </c>
      <c r="C131" s="358">
        <v>30</v>
      </c>
      <c r="D131" s="358">
        <v>0</v>
      </c>
      <c r="E131" s="319">
        <f t="shared" si="12"/>
        <v>-1</v>
      </c>
      <c r="F131" s="287" t="str">
        <f t="shared" si="4"/>
        <v>是</v>
      </c>
      <c r="G131" s="156" t="str">
        <f t="shared" si="5"/>
        <v>项</v>
      </c>
    </row>
    <row r="132" ht="36" customHeight="1" spans="1:7">
      <c r="A132" s="454" t="s">
        <v>367</v>
      </c>
      <c r="B132" s="315" t="s">
        <v>368</v>
      </c>
      <c r="C132" s="358"/>
      <c r="D132" s="358"/>
      <c r="E132" s="319"/>
      <c r="F132" s="287" t="str">
        <f t="shared" ref="F132:F195" si="13">IF(LEN(A132)=3,"是",IF(B132&lt;&gt;"",IF(SUM(C132:D132)&lt;&gt;0,"是","否"),"是"))</f>
        <v>否</v>
      </c>
      <c r="G132" s="156" t="str">
        <f t="shared" ref="G132:G195" si="14">IF(LEN(A132)=3,"类",IF(LEN(A132)=5,"款","项"))</f>
        <v>项</v>
      </c>
    </row>
    <row r="133" ht="36" customHeight="1" spans="1:7">
      <c r="A133" s="454" t="s">
        <v>369</v>
      </c>
      <c r="B133" s="315" t="s">
        <v>180</v>
      </c>
      <c r="C133" s="358"/>
      <c r="D133" s="358"/>
      <c r="E133" s="319"/>
      <c r="F133" s="287" t="str">
        <f t="shared" si="13"/>
        <v>否</v>
      </c>
      <c r="G133" s="156" t="str">
        <f t="shared" si="14"/>
        <v>项</v>
      </c>
    </row>
    <row r="134" ht="36" customHeight="1" spans="1:7">
      <c r="A134" s="454" t="s">
        <v>370</v>
      </c>
      <c r="B134" s="315" t="s">
        <v>371</v>
      </c>
      <c r="C134" s="358">
        <v>0</v>
      </c>
      <c r="D134" s="358">
        <v>0</v>
      </c>
      <c r="E134" s="319" t="str">
        <f t="shared" ref="E134:E139" si="15">IF(C134&gt;0,D134/C134-1,IF(C134&lt;0,-(D134/C134-1),""))</f>
        <v/>
      </c>
      <c r="F134" s="287" t="str">
        <f t="shared" si="13"/>
        <v>否</v>
      </c>
      <c r="G134" s="156" t="str">
        <f t="shared" si="14"/>
        <v>项</v>
      </c>
    </row>
    <row r="135" ht="36" customHeight="1" spans="1:7">
      <c r="A135" s="453" t="s">
        <v>372</v>
      </c>
      <c r="B135" s="311" t="s">
        <v>373</v>
      </c>
      <c r="C135" s="355"/>
      <c r="D135" s="355"/>
      <c r="E135" s="324"/>
      <c r="F135" s="287" t="str">
        <f t="shared" si="13"/>
        <v>否</v>
      </c>
      <c r="G135" s="156" t="str">
        <f t="shared" si="14"/>
        <v>款</v>
      </c>
    </row>
    <row r="136" ht="36" customHeight="1" spans="1:7">
      <c r="A136" s="454" t="s">
        <v>374</v>
      </c>
      <c r="B136" s="315" t="s">
        <v>162</v>
      </c>
      <c r="C136" s="358">
        <v>0</v>
      </c>
      <c r="D136" s="358">
        <v>0</v>
      </c>
      <c r="E136" s="319" t="str">
        <f t="shared" si="15"/>
        <v/>
      </c>
      <c r="F136" s="287" t="str">
        <f t="shared" si="13"/>
        <v>否</v>
      </c>
      <c r="G136" s="156" t="str">
        <f t="shared" si="14"/>
        <v>项</v>
      </c>
    </row>
    <row r="137" ht="36" customHeight="1" spans="1:7">
      <c r="A137" s="454" t="s">
        <v>375</v>
      </c>
      <c r="B137" s="315" t="s">
        <v>164</v>
      </c>
      <c r="C137" s="358"/>
      <c r="D137" s="358"/>
      <c r="E137" s="319"/>
      <c r="F137" s="287" t="str">
        <f t="shared" si="13"/>
        <v>否</v>
      </c>
      <c r="G137" s="156" t="str">
        <f t="shared" si="14"/>
        <v>项</v>
      </c>
    </row>
    <row r="138" ht="36" customHeight="1" spans="1:7">
      <c r="A138" s="454" t="s">
        <v>376</v>
      </c>
      <c r="B138" s="315" t="s">
        <v>166</v>
      </c>
      <c r="C138" s="358">
        <v>0</v>
      </c>
      <c r="D138" s="358">
        <v>0</v>
      </c>
      <c r="E138" s="319" t="str">
        <f t="shared" si="15"/>
        <v/>
      </c>
      <c r="F138" s="287" t="str">
        <f t="shared" si="13"/>
        <v>否</v>
      </c>
      <c r="G138" s="156" t="str">
        <f t="shared" si="14"/>
        <v>项</v>
      </c>
    </row>
    <row r="139" ht="36" customHeight="1" spans="1:7">
      <c r="A139" s="454" t="s">
        <v>377</v>
      </c>
      <c r="B139" s="315" t="s">
        <v>378</v>
      </c>
      <c r="C139" s="358">
        <v>0</v>
      </c>
      <c r="D139" s="358">
        <v>0</v>
      </c>
      <c r="E139" s="319" t="str">
        <f t="shared" si="15"/>
        <v/>
      </c>
      <c r="F139" s="287" t="str">
        <f t="shared" si="13"/>
        <v>否</v>
      </c>
      <c r="G139" s="156" t="str">
        <f t="shared" si="14"/>
        <v>项</v>
      </c>
    </row>
    <row r="140" ht="36" customHeight="1" spans="1:7">
      <c r="A140" s="454" t="s">
        <v>379</v>
      </c>
      <c r="B140" s="315" t="s">
        <v>380</v>
      </c>
      <c r="C140" s="358"/>
      <c r="D140" s="358"/>
      <c r="E140" s="319"/>
      <c r="F140" s="287" t="str">
        <f t="shared" si="13"/>
        <v>否</v>
      </c>
      <c r="G140" s="156" t="str">
        <f t="shared" si="14"/>
        <v>项</v>
      </c>
    </row>
    <row r="141" ht="36" customHeight="1" spans="1:7">
      <c r="A141" s="454" t="s">
        <v>381</v>
      </c>
      <c r="B141" s="315" t="s">
        <v>382</v>
      </c>
      <c r="C141" s="358"/>
      <c r="D141" s="358"/>
      <c r="E141" s="319"/>
      <c r="F141" s="287" t="str">
        <f t="shared" si="13"/>
        <v>否</v>
      </c>
      <c r="G141" s="156" t="str">
        <f t="shared" si="14"/>
        <v>项</v>
      </c>
    </row>
    <row r="142" ht="36" customHeight="1" spans="1:7">
      <c r="A142" s="454" t="s">
        <v>383</v>
      </c>
      <c r="B142" s="315" t="s">
        <v>384</v>
      </c>
      <c r="C142" s="358">
        <v>0</v>
      </c>
      <c r="D142" s="358">
        <v>0</v>
      </c>
      <c r="E142" s="319" t="str">
        <f t="shared" ref="E142:E146" si="16">IF(C142&gt;0,D142/C142-1,IF(C142&lt;0,-(D142/C142-1),""))</f>
        <v/>
      </c>
      <c r="F142" s="287" t="str">
        <f t="shared" si="13"/>
        <v>否</v>
      </c>
      <c r="G142" s="156" t="str">
        <f t="shared" si="14"/>
        <v>项</v>
      </c>
    </row>
    <row r="143" ht="36" customHeight="1" spans="1:7">
      <c r="A143" s="454" t="s">
        <v>385</v>
      </c>
      <c r="B143" s="315" t="s">
        <v>386</v>
      </c>
      <c r="C143" s="358">
        <v>0</v>
      </c>
      <c r="D143" s="358">
        <v>0</v>
      </c>
      <c r="E143" s="319" t="str">
        <f t="shared" si="16"/>
        <v/>
      </c>
      <c r="F143" s="287" t="str">
        <f t="shared" si="13"/>
        <v>否</v>
      </c>
      <c r="G143" s="156" t="str">
        <f t="shared" si="14"/>
        <v>项</v>
      </c>
    </row>
    <row r="144" ht="36" customHeight="1" spans="1:7">
      <c r="A144" s="454" t="s">
        <v>387</v>
      </c>
      <c r="B144" s="315" t="s">
        <v>388</v>
      </c>
      <c r="C144" s="358">
        <v>0</v>
      </c>
      <c r="D144" s="358">
        <v>0</v>
      </c>
      <c r="E144" s="319" t="str">
        <f t="shared" si="16"/>
        <v/>
      </c>
      <c r="F144" s="287" t="str">
        <f t="shared" si="13"/>
        <v>否</v>
      </c>
      <c r="G144" s="156" t="str">
        <f t="shared" si="14"/>
        <v>项</v>
      </c>
    </row>
    <row r="145" ht="36" customHeight="1" spans="1:7">
      <c r="A145" s="454" t="s">
        <v>389</v>
      </c>
      <c r="B145" s="315" t="s">
        <v>390</v>
      </c>
      <c r="C145" s="358">
        <v>0</v>
      </c>
      <c r="D145" s="358">
        <v>0</v>
      </c>
      <c r="E145" s="319" t="str">
        <f t="shared" si="16"/>
        <v/>
      </c>
      <c r="F145" s="287" t="str">
        <f t="shared" si="13"/>
        <v>否</v>
      </c>
      <c r="G145" s="156" t="str">
        <f t="shared" si="14"/>
        <v>项</v>
      </c>
    </row>
    <row r="146" ht="36" customHeight="1" spans="1:7">
      <c r="A146" s="454" t="s">
        <v>391</v>
      </c>
      <c r="B146" s="315" t="s">
        <v>180</v>
      </c>
      <c r="C146" s="358">
        <v>0</v>
      </c>
      <c r="D146" s="358">
        <v>0</v>
      </c>
      <c r="E146" s="319" t="str">
        <f t="shared" si="16"/>
        <v/>
      </c>
      <c r="F146" s="287" t="str">
        <f t="shared" si="13"/>
        <v>否</v>
      </c>
      <c r="G146" s="156" t="str">
        <f t="shared" si="14"/>
        <v>项</v>
      </c>
    </row>
    <row r="147" ht="36" customHeight="1" spans="1:7">
      <c r="A147" s="454" t="s">
        <v>392</v>
      </c>
      <c r="B147" s="315" t="s">
        <v>393</v>
      </c>
      <c r="C147" s="358"/>
      <c r="D147" s="358"/>
      <c r="E147" s="319"/>
      <c r="F147" s="287" t="str">
        <f t="shared" si="13"/>
        <v>否</v>
      </c>
      <c r="G147" s="156" t="str">
        <f t="shared" si="14"/>
        <v>项</v>
      </c>
    </row>
    <row r="148" ht="36" customHeight="1" spans="1:7">
      <c r="A148" s="453" t="s">
        <v>394</v>
      </c>
      <c r="B148" s="311" t="s">
        <v>395</v>
      </c>
      <c r="C148" s="355">
        <v>5</v>
      </c>
      <c r="D148" s="355"/>
      <c r="E148" s="324"/>
      <c r="F148" s="287" t="str">
        <f t="shared" si="13"/>
        <v>是</v>
      </c>
      <c r="G148" s="156" t="str">
        <f t="shared" si="14"/>
        <v>款</v>
      </c>
    </row>
    <row r="149" ht="36" customHeight="1" spans="1:7">
      <c r="A149" s="454" t="s">
        <v>396</v>
      </c>
      <c r="B149" s="315" t="s">
        <v>162</v>
      </c>
      <c r="C149" s="358"/>
      <c r="D149" s="358"/>
      <c r="E149" s="319"/>
      <c r="F149" s="287" t="str">
        <f t="shared" si="13"/>
        <v>否</v>
      </c>
      <c r="G149" s="156" t="str">
        <f t="shared" si="14"/>
        <v>项</v>
      </c>
    </row>
    <row r="150" ht="36" customHeight="1" spans="1:7">
      <c r="A150" s="454" t="s">
        <v>397</v>
      </c>
      <c r="B150" s="315" t="s">
        <v>164</v>
      </c>
      <c r="C150" s="358">
        <v>0</v>
      </c>
      <c r="D150" s="358">
        <v>0</v>
      </c>
      <c r="E150" s="319" t="str">
        <f>IF(C150&gt;0,D150/C150-1,IF(C150&lt;0,-(D150/C150-1),""))</f>
        <v/>
      </c>
      <c r="F150" s="287" t="str">
        <f t="shared" si="13"/>
        <v>否</v>
      </c>
      <c r="G150" s="156" t="str">
        <f t="shared" si="14"/>
        <v>项</v>
      </c>
    </row>
    <row r="151" ht="36" customHeight="1" spans="1:7">
      <c r="A151" s="454" t="s">
        <v>398</v>
      </c>
      <c r="B151" s="315" t="s">
        <v>166</v>
      </c>
      <c r="C151" s="358"/>
      <c r="D151" s="358"/>
      <c r="E151" s="319"/>
      <c r="F151" s="287" t="str">
        <f t="shared" si="13"/>
        <v>否</v>
      </c>
      <c r="G151" s="156" t="str">
        <f t="shared" si="14"/>
        <v>项</v>
      </c>
    </row>
    <row r="152" ht="36" customHeight="1" spans="1:7">
      <c r="A152" s="454" t="s">
        <v>399</v>
      </c>
      <c r="B152" s="315" t="s">
        <v>400</v>
      </c>
      <c r="C152" s="358">
        <v>5</v>
      </c>
      <c r="D152" s="358"/>
      <c r="E152" s="319"/>
      <c r="F152" s="287" t="str">
        <f t="shared" si="13"/>
        <v>是</v>
      </c>
      <c r="G152" s="156" t="str">
        <f t="shared" si="14"/>
        <v>项</v>
      </c>
    </row>
    <row r="153" ht="36" customHeight="1" spans="1:7">
      <c r="A153" s="454" t="s">
        <v>401</v>
      </c>
      <c r="B153" s="315" t="s">
        <v>180</v>
      </c>
      <c r="C153" s="358"/>
      <c r="D153" s="358"/>
      <c r="E153" s="319"/>
      <c r="F153" s="287" t="str">
        <f t="shared" si="13"/>
        <v>否</v>
      </c>
      <c r="G153" s="156" t="str">
        <f t="shared" si="14"/>
        <v>项</v>
      </c>
    </row>
    <row r="154" ht="36" customHeight="1" spans="1:7">
      <c r="A154" s="454" t="s">
        <v>402</v>
      </c>
      <c r="B154" s="315" t="s">
        <v>403</v>
      </c>
      <c r="C154" s="358"/>
      <c r="D154" s="358"/>
      <c r="E154" s="319"/>
      <c r="F154" s="287" t="str">
        <f t="shared" si="13"/>
        <v>否</v>
      </c>
      <c r="G154" s="156" t="str">
        <f t="shared" si="14"/>
        <v>项</v>
      </c>
    </row>
    <row r="155" ht="36" customHeight="1" spans="1:7">
      <c r="A155" s="453" t="s">
        <v>404</v>
      </c>
      <c r="B155" s="311" t="s">
        <v>405</v>
      </c>
      <c r="C155" s="355"/>
      <c r="D155" s="355"/>
      <c r="E155" s="324"/>
      <c r="F155" s="287" t="str">
        <f t="shared" si="13"/>
        <v>否</v>
      </c>
      <c r="G155" s="156" t="str">
        <f t="shared" si="14"/>
        <v>款</v>
      </c>
    </row>
    <row r="156" ht="36" customHeight="1" spans="1:7">
      <c r="A156" s="454" t="s">
        <v>406</v>
      </c>
      <c r="B156" s="315" t="s">
        <v>162</v>
      </c>
      <c r="C156" s="358"/>
      <c r="D156" s="358"/>
      <c r="E156" s="319"/>
      <c r="F156" s="287" t="str">
        <f t="shared" si="13"/>
        <v>否</v>
      </c>
      <c r="G156" s="156" t="str">
        <f t="shared" si="14"/>
        <v>项</v>
      </c>
    </row>
    <row r="157" ht="36" customHeight="1" spans="1:7">
      <c r="A157" s="454" t="s">
        <v>407</v>
      </c>
      <c r="B157" s="315" t="s">
        <v>164</v>
      </c>
      <c r="C157" s="358">
        <v>0</v>
      </c>
      <c r="D157" s="358">
        <v>0</v>
      </c>
      <c r="E157" s="319" t="str">
        <f t="shared" ref="E157:E162" si="17">IF(C157&gt;0,D157/C157-1,IF(C157&lt;0,-(D157/C157-1),""))</f>
        <v/>
      </c>
      <c r="F157" s="287" t="str">
        <f t="shared" si="13"/>
        <v>否</v>
      </c>
      <c r="G157" s="156" t="str">
        <f t="shared" si="14"/>
        <v>项</v>
      </c>
    </row>
    <row r="158" ht="36" customHeight="1" spans="1:7">
      <c r="A158" s="454" t="s">
        <v>408</v>
      </c>
      <c r="B158" s="315" t="s">
        <v>166</v>
      </c>
      <c r="C158" s="358"/>
      <c r="D158" s="358"/>
      <c r="E158" s="319"/>
      <c r="F158" s="287" t="str">
        <f t="shared" si="13"/>
        <v>否</v>
      </c>
      <c r="G158" s="156" t="str">
        <f t="shared" si="14"/>
        <v>项</v>
      </c>
    </row>
    <row r="159" ht="36" customHeight="1" spans="1:7">
      <c r="A159" s="454" t="s">
        <v>409</v>
      </c>
      <c r="B159" s="315" t="s">
        <v>410</v>
      </c>
      <c r="C159" s="358">
        <v>0</v>
      </c>
      <c r="D159" s="358">
        <v>0</v>
      </c>
      <c r="E159" s="319" t="str">
        <f t="shared" si="17"/>
        <v/>
      </c>
      <c r="F159" s="287" t="str">
        <f t="shared" si="13"/>
        <v>否</v>
      </c>
      <c r="G159" s="156" t="str">
        <f t="shared" si="14"/>
        <v>项</v>
      </c>
    </row>
    <row r="160" ht="36" customHeight="1" spans="1:7">
      <c r="A160" s="454" t="s">
        <v>411</v>
      </c>
      <c r="B160" s="315" t="s">
        <v>412</v>
      </c>
      <c r="C160" s="358"/>
      <c r="D160" s="358"/>
      <c r="E160" s="319"/>
      <c r="F160" s="287" t="str">
        <f t="shared" si="13"/>
        <v>否</v>
      </c>
      <c r="G160" s="156" t="str">
        <f t="shared" si="14"/>
        <v>项</v>
      </c>
    </row>
    <row r="161" ht="36" customHeight="1" spans="1:7">
      <c r="A161" s="454" t="s">
        <v>413</v>
      </c>
      <c r="B161" s="315" t="s">
        <v>180</v>
      </c>
      <c r="C161" s="358"/>
      <c r="D161" s="358"/>
      <c r="E161" s="319"/>
      <c r="F161" s="287" t="str">
        <f t="shared" si="13"/>
        <v>否</v>
      </c>
      <c r="G161" s="156" t="str">
        <f t="shared" si="14"/>
        <v>项</v>
      </c>
    </row>
    <row r="162" ht="36" customHeight="1" spans="1:7">
      <c r="A162" s="454" t="s">
        <v>414</v>
      </c>
      <c r="B162" s="315" t="s">
        <v>415</v>
      </c>
      <c r="C162" s="358">
        <v>0</v>
      </c>
      <c r="D162" s="358">
        <v>0</v>
      </c>
      <c r="E162" s="319" t="str">
        <f t="shared" si="17"/>
        <v/>
      </c>
      <c r="F162" s="287" t="str">
        <f t="shared" si="13"/>
        <v>否</v>
      </c>
      <c r="G162" s="156" t="str">
        <f t="shared" si="14"/>
        <v>项</v>
      </c>
    </row>
    <row r="163" ht="36" customHeight="1" spans="1:7">
      <c r="A163" s="453" t="s">
        <v>416</v>
      </c>
      <c r="B163" s="311" t="s">
        <v>417</v>
      </c>
      <c r="C163" s="355"/>
      <c r="D163" s="355"/>
      <c r="E163" s="324"/>
      <c r="F163" s="287" t="str">
        <f t="shared" si="13"/>
        <v>否</v>
      </c>
      <c r="G163" s="156" t="str">
        <f t="shared" si="14"/>
        <v>款</v>
      </c>
    </row>
    <row r="164" ht="36" customHeight="1" spans="1:7">
      <c r="A164" s="454" t="s">
        <v>418</v>
      </c>
      <c r="B164" s="315" t="s">
        <v>162</v>
      </c>
      <c r="C164" s="358"/>
      <c r="D164" s="358"/>
      <c r="E164" s="319"/>
      <c r="F164" s="287" t="str">
        <f t="shared" si="13"/>
        <v>否</v>
      </c>
      <c r="G164" s="156" t="str">
        <f t="shared" si="14"/>
        <v>项</v>
      </c>
    </row>
    <row r="165" ht="36" customHeight="1" spans="1:7">
      <c r="A165" s="454" t="s">
        <v>419</v>
      </c>
      <c r="B165" s="315" t="s">
        <v>164</v>
      </c>
      <c r="C165" s="358">
        <v>0</v>
      </c>
      <c r="D165" s="358">
        <v>0</v>
      </c>
      <c r="E165" s="319" t="str">
        <f t="shared" ref="E165:E168" si="18">IF(C165&gt;0,D165/C165-1,IF(C165&lt;0,-(D165/C165-1),""))</f>
        <v/>
      </c>
      <c r="F165" s="287" t="str">
        <f t="shared" si="13"/>
        <v>否</v>
      </c>
      <c r="G165" s="156" t="str">
        <f t="shared" si="14"/>
        <v>项</v>
      </c>
    </row>
    <row r="166" ht="36" customHeight="1" spans="1:7">
      <c r="A166" s="454" t="s">
        <v>420</v>
      </c>
      <c r="B166" s="315" t="s">
        <v>166</v>
      </c>
      <c r="C166" s="358">
        <v>0</v>
      </c>
      <c r="D166" s="358">
        <v>0</v>
      </c>
      <c r="E166" s="319" t="str">
        <f t="shared" si="18"/>
        <v/>
      </c>
      <c r="F166" s="287" t="str">
        <f t="shared" si="13"/>
        <v>否</v>
      </c>
      <c r="G166" s="156" t="str">
        <f t="shared" si="14"/>
        <v>项</v>
      </c>
    </row>
    <row r="167" ht="36" customHeight="1" spans="1:7">
      <c r="A167" s="454" t="s">
        <v>421</v>
      </c>
      <c r="B167" s="315" t="s">
        <v>422</v>
      </c>
      <c r="C167" s="358"/>
      <c r="D167" s="358"/>
      <c r="E167" s="319"/>
      <c r="F167" s="287" t="str">
        <f t="shared" si="13"/>
        <v>否</v>
      </c>
      <c r="G167" s="156" t="str">
        <f t="shared" si="14"/>
        <v>项</v>
      </c>
    </row>
    <row r="168" ht="36" customHeight="1" spans="1:7">
      <c r="A168" s="454" t="s">
        <v>423</v>
      </c>
      <c r="B168" s="315" t="s">
        <v>424</v>
      </c>
      <c r="C168" s="358">
        <v>0</v>
      </c>
      <c r="D168" s="358">
        <v>0</v>
      </c>
      <c r="E168" s="319" t="str">
        <f t="shared" si="18"/>
        <v/>
      </c>
      <c r="F168" s="287" t="str">
        <f t="shared" si="13"/>
        <v>否</v>
      </c>
      <c r="G168" s="156" t="str">
        <f t="shared" si="14"/>
        <v>项</v>
      </c>
    </row>
    <row r="169" ht="36" customHeight="1" spans="1:7">
      <c r="A169" s="453" t="s">
        <v>425</v>
      </c>
      <c r="B169" s="311" t="s">
        <v>426</v>
      </c>
      <c r="C169" s="355">
        <v>3</v>
      </c>
      <c r="D169" s="355">
        <v>21</v>
      </c>
      <c r="E169" s="324"/>
      <c r="F169" s="287" t="str">
        <f t="shared" si="13"/>
        <v>是</v>
      </c>
      <c r="G169" s="156" t="str">
        <f t="shared" si="14"/>
        <v>款</v>
      </c>
    </row>
    <row r="170" ht="36" customHeight="1" spans="1:7">
      <c r="A170" s="454" t="s">
        <v>427</v>
      </c>
      <c r="B170" s="315" t="s">
        <v>162</v>
      </c>
      <c r="C170" s="358"/>
      <c r="D170" s="358"/>
      <c r="E170" s="319"/>
      <c r="F170" s="287" t="str">
        <f t="shared" si="13"/>
        <v>否</v>
      </c>
      <c r="G170" s="156" t="str">
        <f t="shared" si="14"/>
        <v>项</v>
      </c>
    </row>
    <row r="171" ht="36" customHeight="1" spans="1:7">
      <c r="A171" s="454" t="s">
        <v>428</v>
      </c>
      <c r="B171" s="315" t="s">
        <v>164</v>
      </c>
      <c r="C171" s="358">
        <v>3</v>
      </c>
      <c r="D171" s="358">
        <v>21</v>
      </c>
      <c r="E171" s="319">
        <f t="shared" ref="E171:E174" si="19">IF(C171&gt;0,D171/C171-1,IF(C171&lt;0,-(D171/C171-1),""))</f>
        <v>6</v>
      </c>
      <c r="F171" s="287" t="str">
        <f t="shared" si="13"/>
        <v>是</v>
      </c>
      <c r="G171" s="156" t="str">
        <f t="shared" si="14"/>
        <v>项</v>
      </c>
    </row>
    <row r="172" ht="36" customHeight="1" spans="1:7">
      <c r="A172" s="454" t="s">
        <v>429</v>
      </c>
      <c r="B172" s="315" t="s">
        <v>166</v>
      </c>
      <c r="C172" s="358">
        <v>0</v>
      </c>
      <c r="D172" s="358">
        <v>0</v>
      </c>
      <c r="E172" s="319" t="str">
        <f t="shared" si="19"/>
        <v/>
      </c>
      <c r="F172" s="287" t="str">
        <f t="shared" si="13"/>
        <v>否</v>
      </c>
      <c r="G172" s="156" t="str">
        <f t="shared" si="14"/>
        <v>项</v>
      </c>
    </row>
    <row r="173" ht="36" customHeight="1" spans="1:7">
      <c r="A173" s="454" t="s">
        <v>430</v>
      </c>
      <c r="B173" s="315" t="s">
        <v>193</v>
      </c>
      <c r="C173" s="358"/>
      <c r="D173" s="358"/>
      <c r="E173" s="319"/>
      <c r="F173" s="287" t="str">
        <f t="shared" si="13"/>
        <v>否</v>
      </c>
      <c r="G173" s="156" t="str">
        <f t="shared" si="14"/>
        <v>项</v>
      </c>
    </row>
    <row r="174" ht="36" customHeight="1" spans="1:7">
      <c r="A174" s="454" t="s">
        <v>431</v>
      </c>
      <c r="B174" s="315" t="s">
        <v>180</v>
      </c>
      <c r="C174" s="358">
        <v>0</v>
      </c>
      <c r="D174" s="358">
        <v>0</v>
      </c>
      <c r="E174" s="319" t="str">
        <f t="shared" si="19"/>
        <v/>
      </c>
      <c r="F174" s="287" t="str">
        <f t="shared" si="13"/>
        <v>否</v>
      </c>
      <c r="G174" s="156" t="str">
        <f t="shared" si="14"/>
        <v>项</v>
      </c>
    </row>
    <row r="175" ht="36" customHeight="1" spans="1:7">
      <c r="A175" s="454" t="s">
        <v>432</v>
      </c>
      <c r="B175" s="315" t="s">
        <v>433</v>
      </c>
      <c r="C175" s="358"/>
      <c r="D175" s="358"/>
      <c r="E175" s="319"/>
      <c r="F175" s="287" t="str">
        <f t="shared" si="13"/>
        <v>否</v>
      </c>
      <c r="G175" s="156" t="str">
        <f t="shared" si="14"/>
        <v>项</v>
      </c>
    </row>
    <row r="176" ht="36" customHeight="1" spans="1:7">
      <c r="A176" s="453" t="s">
        <v>434</v>
      </c>
      <c r="B176" s="311" t="s">
        <v>435</v>
      </c>
      <c r="C176" s="355">
        <v>135</v>
      </c>
      <c r="D176" s="355">
        <v>13</v>
      </c>
      <c r="E176" s="324"/>
      <c r="F176" s="287" t="str">
        <f t="shared" si="13"/>
        <v>是</v>
      </c>
      <c r="G176" s="156" t="str">
        <f t="shared" si="14"/>
        <v>款</v>
      </c>
    </row>
    <row r="177" ht="36" customHeight="1" spans="1:7">
      <c r="A177" s="454" t="s">
        <v>436</v>
      </c>
      <c r="B177" s="315" t="s">
        <v>162</v>
      </c>
      <c r="C177" s="358">
        <v>15</v>
      </c>
      <c r="D177" s="358"/>
      <c r="E177" s="319"/>
      <c r="F177" s="287" t="str">
        <f t="shared" si="13"/>
        <v>是</v>
      </c>
      <c r="G177" s="156" t="str">
        <f t="shared" si="14"/>
        <v>项</v>
      </c>
    </row>
    <row r="178" ht="36" customHeight="1" spans="1:7">
      <c r="A178" s="454" t="s">
        <v>437</v>
      </c>
      <c r="B178" s="315" t="s">
        <v>164</v>
      </c>
      <c r="C178" s="358">
        <v>120</v>
      </c>
      <c r="D178" s="358">
        <v>13</v>
      </c>
      <c r="E178" s="319"/>
      <c r="F178" s="287" t="str">
        <f t="shared" si="13"/>
        <v>是</v>
      </c>
      <c r="G178" s="156" t="str">
        <f t="shared" si="14"/>
        <v>项</v>
      </c>
    </row>
    <row r="179" ht="36" customHeight="1" spans="1:7">
      <c r="A179" s="454" t="s">
        <v>438</v>
      </c>
      <c r="B179" s="315" t="s">
        <v>166</v>
      </c>
      <c r="C179" s="358"/>
      <c r="D179" s="358"/>
      <c r="E179" s="319"/>
      <c r="F179" s="287" t="str">
        <f t="shared" si="13"/>
        <v>否</v>
      </c>
      <c r="G179" s="156" t="str">
        <f t="shared" si="14"/>
        <v>项</v>
      </c>
    </row>
    <row r="180" ht="36" customHeight="1" spans="1:7">
      <c r="A180" s="454">
        <v>2012906</v>
      </c>
      <c r="B180" s="315" t="s">
        <v>439</v>
      </c>
      <c r="C180" s="358">
        <v>0</v>
      </c>
      <c r="D180" s="358">
        <v>0</v>
      </c>
      <c r="E180" s="319" t="str">
        <f>IF(C180&gt;0,D180/C180-1,IF(C180&lt;0,-(D180/C180-1),""))</f>
        <v/>
      </c>
      <c r="F180" s="287" t="str">
        <f t="shared" si="13"/>
        <v>否</v>
      </c>
      <c r="G180" s="156" t="str">
        <f t="shared" si="14"/>
        <v>项</v>
      </c>
    </row>
    <row r="181" ht="36" customHeight="1" spans="1:7">
      <c r="A181" s="454" t="s">
        <v>440</v>
      </c>
      <c r="B181" s="315" t="s">
        <v>180</v>
      </c>
      <c r="C181" s="358"/>
      <c r="D181" s="358"/>
      <c r="E181" s="319"/>
      <c r="F181" s="287" t="str">
        <f t="shared" si="13"/>
        <v>否</v>
      </c>
      <c r="G181" s="156" t="str">
        <f t="shared" si="14"/>
        <v>项</v>
      </c>
    </row>
    <row r="182" ht="36" customHeight="1" spans="1:7">
      <c r="A182" s="454" t="s">
        <v>441</v>
      </c>
      <c r="B182" s="315" t="s">
        <v>442</v>
      </c>
      <c r="C182" s="358"/>
      <c r="D182" s="358"/>
      <c r="E182" s="319"/>
      <c r="F182" s="287" t="str">
        <f t="shared" si="13"/>
        <v>否</v>
      </c>
      <c r="G182" s="156" t="str">
        <f t="shared" si="14"/>
        <v>项</v>
      </c>
    </row>
    <row r="183" ht="36" customHeight="1" spans="1:7">
      <c r="A183" s="453" t="s">
        <v>443</v>
      </c>
      <c r="B183" s="311" t="s">
        <v>444</v>
      </c>
      <c r="C183" s="355">
        <v>395</v>
      </c>
      <c r="D183" s="355">
        <v>351</v>
      </c>
      <c r="E183" s="324"/>
      <c r="F183" s="287" t="str">
        <f t="shared" si="13"/>
        <v>是</v>
      </c>
      <c r="G183" s="156" t="str">
        <f t="shared" si="14"/>
        <v>款</v>
      </c>
    </row>
    <row r="184" ht="36" customHeight="1" spans="1:7">
      <c r="A184" s="454" t="s">
        <v>445</v>
      </c>
      <c r="B184" s="315" t="s">
        <v>162</v>
      </c>
      <c r="C184" s="358">
        <v>130</v>
      </c>
      <c r="D184" s="358">
        <v>225</v>
      </c>
      <c r="E184" s="319"/>
      <c r="F184" s="287" t="str">
        <f t="shared" si="13"/>
        <v>是</v>
      </c>
      <c r="G184" s="156" t="str">
        <f t="shared" si="14"/>
        <v>项</v>
      </c>
    </row>
    <row r="185" ht="36" customHeight="1" spans="1:7">
      <c r="A185" s="454" t="s">
        <v>446</v>
      </c>
      <c r="B185" s="315" t="s">
        <v>164</v>
      </c>
      <c r="C185" s="358">
        <v>265</v>
      </c>
      <c r="D185" s="358">
        <v>126</v>
      </c>
      <c r="E185" s="319">
        <f>IF(C185&gt;0,D185/C185-1,IF(C185&lt;0,-(D185/C185-1),""))</f>
        <v>-0.524528301886792</v>
      </c>
      <c r="F185" s="287" t="str">
        <f t="shared" si="13"/>
        <v>是</v>
      </c>
      <c r="G185" s="156" t="str">
        <f t="shared" si="14"/>
        <v>项</v>
      </c>
    </row>
    <row r="186" ht="36" customHeight="1" spans="1:7">
      <c r="A186" s="454" t="s">
        <v>447</v>
      </c>
      <c r="B186" s="315" t="s">
        <v>166</v>
      </c>
      <c r="C186" s="358"/>
      <c r="D186" s="358"/>
      <c r="E186" s="319"/>
      <c r="F186" s="287" t="str">
        <f t="shared" si="13"/>
        <v>否</v>
      </c>
      <c r="G186" s="156" t="str">
        <f t="shared" si="14"/>
        <v>项</v>
      </c>
    </row>
    <row r="187" ht="36" customHeight="1" spans="1:7">
      <c r="A187" s="454" t="s">
        <v>448</v>
      </c>
      <c r="B187" s="315" t="s">
        <v>449</v>
      </c>
      <c r="C187" s="358"/>
      <c r="D187" s="358"/>
      <c r="E187" s="319"/>
      <c r="F187" s="287" t="str">
        <f t="shared" si="13"/>
        <v>否</v>
      </c>
      <c r="G187" s="156" t="str">
        <f t="shared" si="14"/>
        <v>项</v>
      </c>
    </row>
    <row r="188" ht="36" customHeight="1" spans="1:7">
      <c r="A188" s="454" t="s">
        <v>450</v>
      </c>
      <c r="B188" s="315" t="s">
        <v>180</v>
      </c>
      <c r="C188" s="358"/>
      <c r="D188" s="358"/>
      <c r="E188" s="319"/>
      <c r="F188" s="287" t="str">
        <f t="shared" si="13"/>
        <v>否</v>
      </c>
      <c r="G188" s="156" t="str">
        <f t="shared" si="14"/>
        <v>项</v>
      </c>
    </row>
    <row r="189" ht="36" customHeight="1" spans="1:7">
      <c r="A189" s="454" t="s">
        <v>451</v>
      </c>
      <c r="B189" s="315" t="s">
        <v>452</v>
      </c>
      <c r="C189" s="358"/>
      <c r="D189" s="358"/>
      <c r="E189" s="319"/>
      <c r="F189" s="287" t="str">
        <f t="shared" si="13"/>
        <v>否</v>
      </c>
      <c r="G189" s="156" t="str">
        <f t="shared" si="14"/>
        <v>项</v>
      </c>
    </row>
    <row r="190" ht="36" customHeight="1" spans="1:7">
      <c r="A190" s="453" t="s">
        <v>453</v>
      </c>
      <c r="B190" s="311" t="s">
        <v>454</v>
      </c>
      <c r="C190" s="355">
        <v>300</v>
      </c>
      <c r="D190" s="355">
        <v>12</v>
      </c>
      <c r="E190" s="324"/>
      <c r="F190" s="287" t="str">
        <f t="shared" si="13"/>
        <v>是</v>
      </c>
      <c r="G190" s="156" t="str">
        <f t="shared" si="14"/>
        <v>款</v>
      </c>
    </row>
    <row r="191" ht="36" customHeight="1" spans="1:7">
      <c r="A191" s="454" t="s">
        <v>455</v>
      </c>
      <c r="B191" s="315" t="s">
        <v>162</v>
      </c>
      <c r="C191" s="358"/>
      <c r="D191" s="358"/>
      <c r="E191" s="319"/>
      <c r="F191" s="287" t="str">
        <f t="shared" si="13"/>
        <v>否</v>
      </c>
      <c r="G191" s="156" t="str">
        <f t="shared" si="14"/>
        <v>项</v>
      </c>
    </row>
    <row r="192" ht="36" customHeight="1" spans="1:7">
      <c r="A192" s="454" t="s">
        <v>456</v>
      </c>
      <c r="B192" s="315" t="s">
        <v>164</v>
      </c>
      <c r="C192" s="358">
        <v>300</v>
      </c>
      <c r="D192" s="358">
        <v>12</v>
      </c>
      <c r="E192" s="319">
        <f>IF(C192&gt;0,D192/C192-1,IF(C192&lt;0,-(D192/C192-1),""))</f>
        <v>-0.96</v>
      </c>
      <c r="F192" s="287" t="str">
        <f t="shared" si="13"/>
        <v>是</v>
      </c>
      <c r="G192" s="156" t="str">
        <f t="shared" si="14"/>
        <v>项</v>
      </c>
    </row>
    <row r="193" ht="36" customHeight="1" spans="1:7">
      <c r="A193" s="454" t="s">
        <v>457</v>
      </c>
      <c r="B193" s="315" t="s">
        <v>166</v>
      </c>
      <c r="C193" s="358"/>
      <c r="D193" s="358"/>
      <c r="E193" s="319"/>
      <c r="F193" s="287" t="str">
        <f t="shared" si="13"/>
        <v>否</v>
      </c>
      <c r="G193" s="156" t="str">
        <f t="shared" si="14"/>
        <v>项</v>
      </c>
    </row>
    <row r="194" ht="36" customHeight="1" spans="1:7">
      <c r="A194" s="454" t="s">
        <v>458</v>
      </c>
      <c r="B194" s="315" t="s">
        <v>459</v>
      </c>
      <c r="C194" s="358">
        <v>0</v>
      </c>
      <c r="D194" s="358">
        <v>0</v>
      </c>
      <c r="E194" s="319" t="str">
        <f>IF(C194&gt;0,D194/C194-1,IF(C194&lt;0,-(D194/C194-1),""))</f>
        <v/>
      </c>
      <c r="F194" s="287" t="str">
        <f t="shared" si="13"/>
        <v>否</v>
      </c>
      <c r="G194" s="156" t="str">
        <f t="shared" si="14"/>
        <v>项</v>
      </c>
    </row>
    <row r="195" ht="36" customHeight="1" spans="1:7">
      <c r="A195" s="454" t="s">
        <v>460</v>
      </c>
      <c r="B195" s="315" t="s">
        <v>180</v>
      </c>
      <c r="C195" s="358"/>
      <c r="D195" s="358"/>
      <c r="E195" s="319"/>
      <c r="F195" s="287" t="str">
        <f t="shared" si="13"/>
        <v>否</v>
      </c>
      <c r="G195" s="156" t="str">
        <f t="shared" si="14"/>
        <v>项</v>
      </c>
    </row>
    <row r="196" ht="36" customHeight="1" spans="1:7">
      <c r="A196" s="454" t="s">
        <v>461</v>
      </c>
      <c r="B196" s="315" t="s">
        <v>462</v>
      </c>
      <c r="C196" s="358"/>
      <c r="D196" s="358"/>
      <c r="E196" s="319"/>
      <c r="F196" s="287" t="str">
        <f t="shared" ref="F196:F259" si="20">IF(LEN(A196)=3,"是",IF(B196&lt;&gt;"",IF(SUM(C196:D196)&lt;&gt;0,"是","否"),"是"))</f>
        <v>否</v>
      </c>
      <c r="G196" s="156" t="str">
        <f t="shared" ref="G196:G259" si="21">IF(LEN(A196)=3,"类",IF(LEN(A196)=5,"款","项"))</f>
        <v>项</v>
      </c>
    </row>
    <row r="197" ht="36" customHeight="1" spans="1:7">
      <c r="A197" s="453" t="s">
        <v>463</v>
      </c>
      <c r="B197" s="311" t="s">
        <v>464</v>
      </c>
      <c r="C197" s="355"/>
      <c r="D197" s="355"/>
      <c r="E197" s="324"/>
      <c r="F197" s="287" t="str">
        <f t="shared" si="20"/>
        <v>否</v>
      </c>
      <c r="G197" s="156" t="str">
        <f t="shared" si="21"/>
        <v>款</v>
      </c>
    </row>
    <row r="198" ht="36" customHeight="1" spans="1:7">
      <c r="A198" s="454" t="s">
        <v>465</v>
      </c>
      <c r="B198" s="315" t="s">
        <v>162</v>
      </c>
      <c r="C198" s="358"/>
      <c r="D198" s="358"/>
      <c r="E198" s="319"/>
      <c r="F198" s="287" t="str">
        <f t="shared" si="20"/>
        <v>否</v>
      </c>
      <c r="G198" s="156" t="str">
        <f t="shared" si="21"/>
        <v>项</v>
      </c>
    </row>
    <row r="199" ht="36" customHeight="1" spans="1:7">
      <c r="A199" s="454" t="s">
        <v>466</v>
      </c>
      <c r="B199" s="315" t="s">
        <v>164</v>
      </c>
      <c r="C199" s="358">
        <v>0</v>
      </c>
      <c r="D199" s="358">
        <v>0</v>
      </c>
      <c r="E199" s="319" t="str">
        <f t="shared" ref="E199:E202" si="22">IF(C199&gt;0,D199/C199-1,IF(C199&lt;0,-(D199/C199-1),""))</f>
        <v/>
      </c>
      <c r="F199" s="287" t="str">
        <f t="shared" si="20"/>
        <v>否</v>
      </c>
      <c r="G199" s="156" t="str">
        <f t="shared" si="21"/>
        <v>项</v>
      </c>
    </row>
    <row r="200" ht="36" customHeight="1" spans="1:7">
      <c r="A200" s="454" t="s">
        <v>467</v>
      </c>
      <c r="B200" s="315" t="s">
        <v>166</v>
      </c>
      <c r="C200" s="358"/>
      <c r="D200" s="358"/>
      <c r="E200" s="319"/>
      <c r="F200" s="287" t="str">
        <f t="shared" si="20"/>
        <v>否</v>
      </c>
      <c r="G200" s="156" t="str">
        <f t="shared" si="21"/>
        <v>项</v>
      </c>
    </row>
    <row r="201" ht="36" customHeight="1" spans="1:7">
      <c r="A201" s="454" t="s">
        <v>468</v>
      </c>
      <c r="B201" s="315" t="s">
        <v>469</v>
      </c>
      <c r="C201" s="358">
        <v>0</v>
      </c>
      <c r="D201" s="358">
        <v>0</v>
      </c>
      <c r="E201" s="319" t="str">
        <f t="shared" si="22"/>
        <v/>
      </c>
      <c r="F201" s="287" t="str">
        <f t="shared" si="20"/>
        <v>否</v>
      </c>
      <c r="G201" s="156" t="str">
        <f t="shared" si="21"/>
        <v>项</v>
      </c>
    </row>
    <row r="202" ht="36" customHeight="1" spans="1:7">
      <c r="A202" s="454" t="s">
        <v>470</v>
      </c>
      <c r="B202" s="315" t="s">
        <v>180</v>
      </c>
      <c r="C202" s="358">
        <v>0</v>
      </c>
      <c r="D202" s="358">
        <v>0</v>
      </c>
      <c r="E202" s="319" t="str">
        <f t="shared" si="22"/>
        <v/>
      </c>
      <c r="F202" s="287" t="str">
        <f t="shared" si="20"/>
        <v>否</v>
      </c>
      <c r="G202" s="156" t="str">
        <f t="shared" si="21"/>
        <v>项</v>
      </c>
    </row>
    <row r="203" ht="36" customHeight="1" spans="1:7">
      <c r="A203" s="454" t="s">
        <v>471</v>
      </c>
      <c r="B203" s="315" t="s">
        <v>472</v>
      </c>
      <c r="C203" s="358"/>
      <c r="D203" s="358"/>
      <c r="E203" s="319"/>
      <c r="F203" s="287" t="str">
        <f t="shared" si="20"/>
        <v>否</v>
      </c>
      <c r="G203" s="156" t="str">
        <f t="shared" si="21"/>
        <v>项</v>
      </c>
    </row>
    <row r="204" ht="36" customHeight="1" spans="1:7">
      <c r="A204" s="453" t="s">
        <v>473</v>
      </c>
      <c r="B204" s="311" t="s">
        <v>474</v>
      </c>
      <c r="C204" s="355"/>
      <c r="D204" s="355"/>
      <c r="E204" s="324"/>
      <c r="F204" s="287" t="str">
        <f t="shared" si="20"/>
        <v>否</v>
      </c>
      <c r="G204" s="156" t="str">
        <f t="shared" si="21"/>
        <v>款</v>
      </c>
    </row>
    <row r="205" ht="36" customHeight="1" spans="1:7">
      <c r="A205" s="454" t="s">
        <v>475</v>
      </c>
      <c r="B205" s="315" t="s">
        <v>162</v>
      </c>
      <c r="C205" s="358"/>
      <c r="D205" s="358"/>
      <c r="E205" s="319"/>
      <c r="F205" s="287" t="str">
        <f t="shared" si="20"/>
        <v>否</v>
      </c>
      <c r="G205" s="156" t="str">
        <f t="shared" si="21"/>
        <v>项</v>
      </c>
    </row>
    <row r="206" ht="36" customHeight="1" spans="1:7">
      <c r="A206" s="454" t="s">
        <v>476</v>
      </c>
      <c r="B206" s="315" t="s">
        <v>164</v>
      </c>
      <c r="C206" s="358"/>
      <c r="D206" s="358"/>
      <c r="E206" s="319"/>
      <c r="F206" s="287" t="str">
        <f t="shared" si="20"/>
        <v>否</v>
      </c>
      <c r="G206" s="156" t="str">
        <f t="shared" si="21"/>
        <v>项</v>
      </c>
    </row>
    <row r="207" ht="36" customHeight="1" spans="1:7">
      <c r="A207" s="454" t="s">
        <v>477</v>
      </c>
      <c r="B207" s="315" t="s">
        <v>166</v>
      </c>
      <c r="C207" s="358">
        <v>0</v>
      </c>
      <c r="D207" s="358">
        <v>0</v>
      </c>
      <c r="E207" s="319" t="str">
        <f>IF(C207&gt;0,D207/C207-1,IF(C207&lt;0,-(D207/C207-1),""))</f>
        <v/>
      </c>
      <c r="F207" s="287" t="str">
        <f t="shared" si="20"/>
        <v>否</v>
      </c>
      <c r="G207" s="156" t="str">
        <f t="shared" si="21"/>
        <v>项</v>
      </c>
    </row>
    <row r="208" ht="36" customHeight="1" spans="1:7">
      <c r="A208" s="454" t="s">
        <v>478</v>
      </c>
      <c r="B208" s="315" t="s">
        <v>479</v>
      </c>
      <c r="C208" s="358"/>
      <c r="D208" s="358"/>
      <c r="E208" s="319"/>
      <c r="F208" s="287" t="str">
        <f t="shared" si="20"/>
        <v>否</v>
      </c>
      <c r="G208" s="156" t="str">
        <f t="shared" si="21"/>
        <v>项</v>
      </c>
    </row>
    <row r="209" ht="36" customHeight="1" spans="1:7">
      <c r="A209" s="454" t="s">
        <v>480</v>
      </c>
      <c r="B209" s="315" t="s">
        <v>481</v>
      </c>
      <c r="C209" s="358"/>
      <c r="D209" s="358"/>
      <c r="E209" s="319"/>
      <c r="F209" s="287" t="str">
        <f t="shared" si="20"/>
        <v>否</v>
      </c>
      <c r="G209" s="156" t="str">
        <f t="shared" si="21"/>
        <v>项</v>
      </c>
    </row>
    <row r="210" ht="36" customHeight="1" spans="1:7">
      <c r="A210" s="454" t="s">
        <v>482</v>
      </c>
      <c r="B210" s="315" t="s">
        <v>180</v>
      </c>
      <c r="C210" s="358"/>
      <c r="D210" s="358"/>
      <c r="E210" s="319"/>
      <c r="F210" s="287" t="str">
        <f t="shared" si="20"/>
        <v>否</v>
      </c>
      <c r="G210" s="156" t="str">
        <f t="shared" si="21"/>
        <v>项</v>
      </c>
    </row>
    <row r="211" ht="36" customHeight="1" spans="1:7">
      <c r="A211" s="454" t="s">
        <v>483</v>
      </c>
      <c r="B211" s="315" t="s">
        <v>484</v>
      </c>
      <c r="C211" s="358"/>
      <c r="D211" s="358"/>
      <c r="E211" s="319"/>
      <c r="F211" s="287" t="str">
        <f t="shared" si="20"/>
        <v>否</v>
      </c>
      <c r="G211" s="156" t="str">
        <f t="shared" si="21"/>
        <v>项</v>
      </c>
    </row>
    <row r="212" ht="36" customHeight="1" spans="1:7">
      <c r="A212" s="453" t="s">
        <v>485</v>
      </c>
      <c r="B212" s="311" t="s">
        <v>486</v>
      </c>
      <c r="C212" s="355">
        <f>SUM(C213:C217)</f>
        <v>0</v>
      </c>
      <c r="D212" s="355">
        <f>SUM(D213:D217)</f>
        <v>0</v>
      </c>
      <c r="E212" s="324" t="str">
        <f t="shared" ref="E212:E217" si="23">IF(C212&gt;0,D212/C212-1,IF(C212&lt;0,-(D212/C212-1),""))</f>
        <v/>
      </c>
      <c r="F212" s="287" t="str">
        <f t="shared" si="20"/>
        <v>否</v>
      </c>
      <c r="G212" s="156" t="str">
        <f t="shared" si="21"/>
        <v>款</v>
      </c>
    </row>
    <row r="213" ht="36" customHeight="1" spans="1:7">
      <c r="A213" s="454" t="s">
        <v>487</v>
      </c>
      <c r="B213" s="315" t="s">
        <v>162</v>
      </c>
      <c r="C213" s="358">
        <v>0</v>
      </c>
      <c r="D213" s="358">
        <v>0</v>
      </c>
      <c r="E213" s="319" t="str">
        <f t="shared" si="23"/>
        <v/>
      </c>
      <c r="F213" s="287" t="str">
        <f t="shared" si="20"/>
        <v>否</v>
      </c>
      <c r="G213" s="156" t="str">
        <f t="shared" si="21"/>
        <v>项</v>
      </c>
    </row>
    <row r="214" ht="36" customHeight="1" spans="1:7">
      <c r="A214" s="454" t="s">
        <v>488</v>
      </c>
      <c r="B214" s="315" t="s">
        <v>164</v>
      </c>
      <c r="C214" s="358">
        <v>0</v>
      </c>
      <c r="D214" s="358">
        <v>0</v>
      </c>
      <c r="E214" s="319" t="str">
        <f t="shared" si="23"/>
        <v/>
      </c>
      <c r="F214" s="287" t="str">
        <f t="shared" si="20"/>
        <v>否</v>
      </c>
      <c r="G214" s="156" t="str">
        <f t="shared" si="21"/>
        <v>项</v>
      </c>
    </row>
    <row r="215" ht="36" customHeight="1" spans="1:7">
      <c r="A215" s="454" t="s">
        <v>489</v>
      </c>
      <c r="B215" s="315" t="s">
        <v>166</v>
      </c>
      <c r="C215" s="358">
        <v>0</v>
      </c>
      <c r="D215" s="358">
        <v>0</v>
      </c>
      <c r="E215" s="319" t="str">
        <f t="shared" si="23"/>
        <v/>
      </c>
      <c r="F215" s="287" t="str">
        <f t="shared" si="20"/>
        <v>否</v>
      </c>
      <c r="G215" s="156" t="str">
        <f t="shared" si="21"/>
        <v>项</v>
      </c>
    </row>
    <row r="216" ht="36" customHeight="1" spans="1:7">
      <c r="A216" s="454" t="s">
        <v>490</v>
      </c>
      <c r="B216" s="315" t="s">
        <v>180</v>
      </c>
      <c r="C216" s="358">
        <v>0</v>
      </c>
      <c r="D216" s="358">
        <v>0</v>
      </c>
      <c r="E216" s="319" t="str">
        <f t="shared" si="23"/>
        <v/>
      </c>
      <c r="F216" s="287" t="str">
        <f t="shared" si="20"/>
        <v>否</v>
      </c>
      <c r="G216" s="156" t="str">
        <f t="shared" si="21"/>
        <v>项</v>
      </c>
    </row>
    <row r="217" ht="36" customHeight="1" spans="1:7">
      <c r="A217" s="454" t="s">
        <v>491</v>
      </c>
      <c r="B217" s="315" t="s">
        <v>492</v>
      </c>
      <c r="C217" s="358">
        <v>0</v>
      </c>
      <c r="D217" s="358">
        <v>0</v>
      </c>
      <c r="E217" s="319" t="str">
        <f t="shared" si="23"/>
        <v/>
      </c>
      <c r="F217" s="287" t="str">
        <f t="shared" si="20"/>
        <v>否</v>
      </c>
      <c r="G217" s="156" t="str">
        <f t="shared" si="21"/>
        <v>项</v>
      </c>
    </row>
    <row r="218" ht="36" customHeight="1" spans="1:7">
      <c r="A218" s="453" t="s">
        <v>493</v>
      </c>
      <c r="B218" s="311" t="s">
        <v>494</v>
      </c>
      <c r="C218" s="355"/>
      <c r="D218" s="355">
        <v>16</v>
      </c>
      <c r="E218" s="324"/>
      <c r="F218" s="287" t="str">
        <f t="shared" si="20"/>
        <v>是</v>
      </c>
      <c r="G218" s="156" t="str">
        <f t="shared" si="21"/>
        <v>款</v>
      </c>
    </row>
    <row r="219" ht="36" customHeight="1" spans="1:7">
      <c r="A219" s="454" t="s">
        <v>495</v>
      </c>
      <c r="B219" s="315" t="s">
        <v>162</v>
      </c>
      <c r="C219" s="358"/>
      <c r="D219" s="358"/>
      <c r="E219" s="319"/>
      <c r="F219" s="287" t="str">
        <f t="shared" si="20"/>
        <v>否</v>
      </c>
      <c r="G219" s="156" t="str">
        <f t="shared" si="21"/>
        <v>项</v>
      </c>
    </row>
    <row r="220" ht="36" customHeight="1" spans="1:7">
      <c r="A220" s="454" t="s">
        <v>496</v>
      </c>
      <c r="B220" s="315" t="s">
        <v>164</v>
      </c>
      <c r="C220" s="358"/>
      <c r="D220" s="358"/>
      <c r="E220" s="319"/>
      <c r="F220" s="287" t="str">
        <f t="shared" si="20"/>
        <v>否</v>
      </c>
      <c r="G220" s="156" t="str">
        <f t="shared" si="21"/>
        <v>项</v>
      </c>
    </row>
    <row r="221" ht="36" customHeight="1" spans="1:7">
      <c r="A221" s="454" t="s">
        <v>497</v>
      </c>
      <c r="B221" s="315" t="s">
        <v>166</v>
      </c>
      <c r="C221" s="358">
        <v>0</v>
      </c>
      <c r="D221" s="358">
        <v>0</v>
      </c>
      <c r="E221" s="319" t="str">
        <f>IF(C221&gt;0,D221/C221-1,IF(C221&lt;0,-(D221/C221-1),""))</f>
        <v/>
      </c>
      <c r="F221" s="287" t="str">
        <f t="shared" si="20"/>
        <v>否</v>
      </c>
      <c r="G221" s="156" t="str">
        <f t="shared" si="21"/>
        <v>项</v>
      </c>
    </row>
    <row r="222" ht="36" customHeight="1" spans="1:7">
      <c r="A222" s="454" t="s">
        <v>498</v>
      </c>
      <c r="B222" s="315" t="s">
        <v>180</v>
      </c>
      <c r="C222" s="358"/>
      <c r="D222" s="358"/>
      <c r="E222" s="319"/>
      <c r="F222" s="287" t="str">
        <f t="shared" si="20"/>
        <v>否</v>
      </c>
      <c r="G222" s="156" t="str">
        <f t="shared" si="21"/>
        <v>项</v>
      </c>
    </row>
    <row r="223" ht="36" customHeight="1" spans="1:7">
      <c r="A223" s="454" t="s">
        <v>499</v>
      </c>
      <c r="B223" s="315" t="s">
        <v>500</v>
      </c>
      <c r="C223" s="358"/>
      <c r="D223" s="358">
        <v>16</v>
      </c>
      <c r="E223" s="319"/>
      <c r="F223" s="287" t="str">
        <f t="shared" si="20"/>
        <v>是</v>
      </c>
      <c r="G223" s="156" t="str">
        <f t="shared" si="21"/>
        <v>项</v>
      </c>
    </row>
    <row r="224" ht="36" customHeight="1" spans="1:7">
      <c r="A224" s="453" t="s">
        <v>501</v>
      </c>
      <c r="B224" s="311" t="s">
        <v>502</v>
      </c>
      <c r="C224" s="355"/>
      <c r="D224" s="355"/>
      <c r="E224" s="324"/>
      <c r="F224" s="287" t="str">
        <f t="shared" si="20"/>
        <v>否</v>
      </c>
      <c r="G224" s="156" t="str">
        <f t="shared" si="21"/>
        <v>款</v>
      </c>
    </row>
    <row r="225" ht="36" customHeight="1" spans="1:7">
      <c r="A225" s="454" t="s">
        <v>503</v>
      </c>
      <c r="B225" s="315" t="s">
        <v>162</v>
      </c>
      <c r="C225" s="358"/>
      <c r="D225" s="358"/>
      <c r="E225" s="319"/>
      <c r="F225" s="287" t="str">
        <f t="shared" si="20"/>
        <v>否</v>
      </c>
      <c r="G225" s="156" t="str">
        <f t="shared" si="21"/>
        <v>项</v>
      </c>
    </row>
    <row r="226" ht="36" customHeight="1" spans="1:7">
      <c r="A226" s="454" t="s">
        <v>504</v>
      </c>
      <c r="B226" s="315" t="s">
        <v>164</v>
      </c>
      <c r="C226" s="358">
        <v>0</v>
      </c>
      <c r="D226" s="358">
        <v>0</v>
      </c>
      <c r="E226" s="319" t="str">
        <f>IF(C226&gt;0,D226/C226-1,IF(C226&lt;0,-(D226/C226-1),""))</f>
        <v/>
      </c>
      <c r="F226" s="287" t="str">
        <f t="shared" si="20"/>
        <v>否</v>
      </c>
      <c r="G226" s="156" t="str">
        <f t="shared" si="21"/>
        <v>项</v>
      </c>
    </row>
    <row r="227" ht="36" customHeight="1" spans="1:7">
      <c r="A227" s="454" t="s">
        <v>505</v>
      </c>
      <c r="B227" s="315" t="s">
        <v>166</v>
      </c>
      <c r="C227" s="358"/>
      <c r="D227" s="358"/>
      <c r="E227" s="319"/>
      <c r="F227" s="287" t="str">
        <f t="shared" si="20"/>
        <v>否</v>
      </c>
      <c r="G227" s="156" t="str">
        <f t="shared" si="21"/>
        <v>项</v>
      </c>
    </row>
    <row r="228" ht="36" customHeight="1" spans="1:7">
      <c r="A228" s="454" t="s">
        <v>506</v>
      </c>
      <c r="B228" s="315" t="s">
        <v>507</v>
      </c>
      <c r="C228" s="358"/>
      <c r="D228" s="358"/>
      <c r="E228" s="319"/>
      <c r="F228" s="287" t="str">
        <f t="shared" si="20"/>
        <v>否</v>
      </c>
      <c r="G228" s="156" t="str">
        <f t="shared" si="21"/>
        <v>项</v>
      </c>
    </row>
    <row r="229" ht="36" customHeight="1" spans="1:7">
      <c r="A229" s="454" t="s">
        <v>508</v>
      </c>
      <c r="B229" s="315" t="s">
        <v>180</v>
      </c>
      <c r="C229" s="358">
        <v>0</v>
      </c>
      <c r="D229" s="358">
        <v>0</v>
      </c>
      <c r="E229" s="319" t="str">
        <f>IF(C229&gt;0,D229/C229-1,IF(C229&lt;0,-(D229/C229-1),""))</f>
        <v/>
      </c>
      <c r="F229" s="287" t="str">
        <f t="shared" si="20"/>
        <v>否</v>
      </c>
      <c r="G229" s="156" t="str">
        <f t="shared" si="21"/>
        <v>项</v>
      </c>
    </row>
    <row r="230" ht="36" customHeight="1" spans="1:7">
      <c r="A230" s="454" t="s">
        <v>509</v>
      </c>
      <c r="B230" s="315" t="s">
        <v>510</v>
      </c>
      <c r="C230" s="358"/>
      <c r="D230" s="358"/>
      <c r="E230" s="319"/>
      <c r="F230" s="287" t="str">
        <f t="shared" si="20"/>
        <v>否</v>
      </c>
      <c r="G230" s="156" t="str">
        <f t="shared" si="21"/>
        <v>项</v>
      </c>
    </row>
    <row r="231" ht="36" customHeight="1" spans="1:7">
      <c r="A231" s="453" t="s">
        <v>511</v>
      </c>
      <c r="B231" s="311" t="s">
        <v>512</v>
      </c>
      <c r="C231" s="355">
        <v>176</v>
      </c>
      <c r="D231" s="355">
        <v>53</v>
      </c>
      <c r="E231" s="324"/>
      <c r="F231" s="287" t="str">
        <f t="shared" si="20"/>
        <v>是</v>
      </c>
      <c r="G231" s="156" t="str">
        <f t="shared" si="21"/>
        <v>款</v>
      </c>
    </row>
    <row r="232" ht="36" customHeight="1" spans="1:7">
      <c r="A232" s="454" t="s">
        <v>513</v>
      </c>
      <c r="B232" s="315" t="s">
        <v>162</v>
      </c>
      <c r="C232" s="358">
        <v>86</v>
      </c>
      <c r="D232" s="358">
        <v>31</v>
      </c>
      <c r="E232" s="319"/>
      <c r="F232" s="287" t="str">
        <f t="shared" si="20"/>
        <v>是</v>
      </c>
      <c r="G232" s="156" t="str">
        <f t="shared" si="21"/>
        <v>项</v>
      </c>
    </row>
    <row r="233" ht="36" customHeight="1" spans="1:7">
      <c r="A233" s="454" t="s">
        <v>514</v>
      </c>
      <c r="B233" s="315" t="s">
        <v>164</v>
      </c>
      <c r="C233" s="358">
        <v>90</v>
      </c>
      <c r="D233" s="358">
        <v>14</v>
      </c>
      <c r="E233" s="319"/>
      <c r="F233" s="287" t="str">
        <f t="shared" si="20"/>
        <v>是</v>
      </c>
      <c r="G233" s="156" t="str">
        <f t="shared" si="21"/>
        <v>项</v>
      </c>
    </row>
    <row r="234" ht="36" customHeight="1" spans="1:7">
      <c r="A234" s="454" t="s">
        <v>515</v>
      </c>
      <c r="B234" s="315" t="s">
        <v>166</v>
      </c>
      <c r="C234" s="358"/>
      <c r="D234" s="358"/>
      <c r="E234" s="319"/>
      <c r="F234" s="287" t="str">
        <f t="shared" si="20"/>
        <v>否</v>
      </c>
      <c r="G234" s="156" t="str">
        <f t="shared" si="21"/>
        <v>项</v>
      </c>
    </row>
    <row r="235" ht="36" customHeight="1" spans="1:7">
      <c r="A235" s="454" t="s">
        <v>516</v>
      </c>
      <c r="B235" s="315" t="s">
        <v>517</v>
      </c>
      <c r="C235" s="358"/>
      <c r="D235" s="358"/>
      <c r="E235" s="319"/>
      <c r="F235" s="287" t="str">
        <f t="shared" si="20"/>
        <v>否</v>
      </c>
      <c r="G235" s="156" t="str">
        <f t="shared" si="21"/>
        <v>项</v>
      </c>
    </row>
    <row r="236" ht="36" customHeight="1" spans="1:7">
      <c r="A236" s="454" t="s">
        <v>518</v>
      </c>
      <c r="B236" s="315" t="s">
        <v>519</v>
      </c>
      <c r="C236" s="358"/>
      <c r="D236" s="358"/>
      <c r="E236" s="319"/>
      <c r="F236" s="287" t="str">
        <f t="shared" si="20"/>
        <v>否</v>
      </c>
      <c r="G236" s="156" t="str">
        <f t="shared" si="21"/>
        <v>项</v>
      </c>
    </row>
    <row r="237" ht="36" customHeight="1" spans="1:7">
      <c r="A237" s="454" t="s">
        <v>520</v>
      </c>
      <c r="B237" s="315" t="s">
        <v>264</v>
      </c>
      <c r="C237" s="358"/>
      <c r="D237" s="358"/>
      <c r="E237" s="319"/>
      <c r="F237" s="287" t="str">
        <f t="shared" si="20"/>
        <v>否</v>
      </c>
      <c r="G237" s="156" t="str">
        <f t="shared" si="21"/>
        <v>项</v>
      </c>
    </row>
    <row r="238" ht="36" customHeight="1" spans="1:7">
      <c r="A238" s="454" t="s">
        <v>521</v>
      </c>
      <c r="B238" s="315" t="s">
        <v>522</v>
      </c>
      <c r="C238" s="358"/>
      <c r="D238" s="358"/>
      <c r="E238" s="319"/>
      <c r="F238" s="287" t="str">
        <f t="shared" si="20"/>
        <v>否</v>
      </c>
      <c r="G238" s="156" t="str">
        <f t="shared" si="21"/>
        <v>项</v>
      </c>
    </row>
    <row r="239" ht="36" customHeight="1" spans="1:7">
      <c r="A239" s="454" t="s">
        <v>523</v>
      </c>
      <c r="B239" s="315" t="s">
        <v>524</v>
      </c>
      <c r="C239" s="358"/>
      <c r="D239" s="358"/>
      <c r="E239" s="319"/>
      <c r="F239" s="287" t="str">
        <f t="shared" si="20"/>
        <v>否</v>
      </c>
      <c r="G239" s="156" t="str">
        <f t="shared" si="21"/>
        <v>项</v>
      </c>
    </row>
    <row r="240" ht="36" customHeight="1" spans="1:7">
      <c r="A240" s="454" t="s">
        <v>525</v>
      </c>
      <c r="B240" s="315" t="s">
        <v>526</v>
      </c>
      <c r="C240" s="358"/>
      <c r="D240" s="358"/>
      <c r="E240" s="319"/>
      <c r="F240" s="287" t="str">
        <f t="shared" si="20"/>
        <v>否</v>
      </c>
      <c r="G240" s="156" t="str">
        <f t="shared" si="21"/>
        <v>项</v>
      </c>
    </row>
    <row r="241" ht="36" customHeight="1" spans="1:7">
      <c r="A241" s="454" t="s">
        <v>527</v>
      </c>
      <c r="B241" s="315" t="s">
        <v>528</v>
      </c>
      <c r="C241" s="358">
        <v>0</v>
      </c>
      <c r="D241" s="358">
        <v>0</v>
      </c>
      <c r="E241" s="319" t="str">
        <f>IF(C241&gt;0,D241/C241-1,IF(C241&lt;0,-(D241/C241-1),""))</f>
        <v/>
      </c>
      <c r="F241" s="287" t="str">
        <f t="shared" si="20"/>
        <v>否</v>
      </c>
      <c r="G241" s="156" t="str">
        <f t="shared" si="21"/>
        <v>项</v>
      </c>
    </row>
    <row r="242" ht="36" customHeight="1" spans="1:7">
      <c r="A242" s="454" t="s">
        <v>529</v>
      </c>
      <c r="B242" s="315" t="s">
        <v>530</v>
      </c>
      <c r="C242" s="358"/>
      <c r="D242" s="358"/>
      <c r="E242" s="319"/>
      <c r="F242" s="287" t="str">
        <f t="shared" si="20"/>
        <v>否</v>
      </c>
      <c r="G242" s="156" t="str">
        <f t="shared" si="21"/>
        <v>项</v>
      </c>
    </row>
    <row r="243" ht="36" customHeight="1" spans="1:7">
      <c r="A243" s="454" t="s">
        <v>531</v>
      </c>
      <c r="B243" s="315" t="s">
        <v>532</v>
      </c>
      <c r="C243" s="358"/>
      <c r="D243" s="358">
        <v>8</v>
      </c>
      <c r="E243" s="319"/>
      <c r="F243" s="287" t="str">
        <f t="shared" si="20"/>
        <v>是</v>
      </c>
      <c r="G243" s="156" t="str">
        <f t="shared" si="21"/>
        <v>项</v>
      </c>
    </row>
    <row r="244" ht="36" customHeight="1" spans="1:7">
      <c r="A244" s="454" t="s">
        <v>533</v>
      </c>
      <c r="B244" s="315" t="s">
        <v>180</v>
      </c>
      <c r="C244" s="358"/>
      <c r="D244" s="358"/>
      <c r="E244" s="319"/>
      <c r="F244" s="287" t="str">
        <f t="shared" si="20"/>
        <v>否</v>
      </c>
      <c r="G244" s="156" t="str">
        <f t="shared" si="21"/>
        <v>项</v>
      </c>
    </row>
    <row r="245" ht="36" customHeight="1" spans="1:7">
      <c r="A245" s="454" t="s">
        <v>534</v>
      </c>
      <c r="B245" s="315" t="s">
        <v>535</v>
      </c>
      <c r="C245" s="358"/>
      <c r="D245" s="358"/>
      <c r="E245" s="319"/>
      <c r="F245" s="287" t="str">
        <f t="shared" si="20"/>
        <v>否</v>
      </c>
      <c r="G245" s="156" t="str">
        <f t="shared" si="21"/>
        <v>项</v>
      </c>
    </row>
    <row r="246" ht="36" customHeight="1" spans="1:7">
      <c r="A246" s="453" t="s">
        <v>536</v>
      </c>
      <c r="B246" s="311" t="s">
        <v>537</v>
      </c>
      <c r="C246" s="355"/>
      <c r="D246" s="355"/>
      <c r="E246" s="324"/>
      <c r="F246" s="287" t="str">
        <f t="shared" si="20"/>
        <v>否</v>
      </c>
      <c r="G246" s="156" t="str">
        <f t="shared" si="21"/>
        <v>款</v>
      </c>
    </row>
    <row r="247" ht="36" customHeight="1" spans="1:7">
      <c r="A247" s="454" t="s">
        <v>538</v>
      </c>
      <c r="B247" s="315" t="s">
        <v>539</v>
      </c>
      <c r="C247" s="358"/>
      <c r="D247" s="358"/>
      <c r="E247" s="319"/>
      <c r="F247" s="287" t="str">
        <f t="shared" si="20"/>
        <v>否</v>
      </c>
      <c r="G247" s="156" t="str">
        <f t="shared" si="21"/>
        <v>项</v>
      </c>
    </row>
    <row r="248" ht="36" customHeight="1" spans="1:7">
      <c r="A248" s="454" t="s">
        <v>540</v>
      </c>
      <c r="B248" s="315" t="s">
        <v>541</v>
      </c>
      <c r="C248" s="358"/>
      <c r="D248" s="358"/>
      <c r="E248" s="319"/>
      <c r="F248" s="287" t="str">
        <f t="shared" si="20"/>
        <v>否</v>
      </c>
      <c r="G248" s="156" t="str">
        <f t="shared" si="21"/>
        <v>项</v>
      </c>
    </row>
    <row r="249" ht="36" customHeight="1" spans="1:8">
      <c r="A249" s="457" t="s">
        <v>542</v>
      </c>
      <c r="B249" s="458" t="s">
        <v>543</v>
      </c>
      <c r="C249" s="459"/>
      <c r="D249" s="459"/>
      <c r="E249" s="324"/>
      <c r="F249" s="287" t="str">
        <f t="shared" si="20"/>
        <v>否</v>
      </c>
      <c r="G249" s="156" t="str">
        <f t="shared" si="21"/>
        <v>项</v>
      </c>
      <c r="H249" s="460"/>
    </row>
    <row r="250" ht="36" customHeight="1" spans="1:7">
      <c r="A250" s="453" t="s">
        <v>73</v>
      </c>
      <c r="B250" s="311" t="s">
        <v>74</v>
      </c>
      <c r="C250" s="355"/>
      <c r="D250" s="355"/>
      <c r="E250" s="324"/>
      <c r="F250" s="287" t="str">
        <f t="shared" si="20"/>
        <v>是</v>
      </c>
      <c r="G250" s="156" t="str">
        <f t="shared" si="21"/>
        <v>类</v>
      </c>
    </row>
    <row r="251" ht="36" customHeight="1" spans="1:8">
      <c r="A251" s="453" t="s">
        <v>544</v>
      </c>
      <c r="B251" s="311" t="s">
        <v>545</v>
      </c>
      <c r="C251" s="355">
        <v>0</v>
      </c>
      <c r="D251" s="355">
        <v>0</v>
      </c>
      <c r="E251" s="324" t="str">
        <f t="shared" ref="E251:E259" si="24">IF(C251&gt;0,D251/C251-1,IF(C251&lt;0,-(D251/C251-1),""))</f>
        <v/>
      </c>
      <c r="F251" s="287" t="str">
        <f t="shared" si="20"/>
        <v>否</v>
      </c>
      <c r="G251" s="156" t="str">
        <f t="shared" si="21"/>
        <v>款</v>
      </c>
      <c r="H251" s="460"/>
    </row>
    <row r="252" ht="36" customHeight="1" spans="1:8">
      <c r="A252" s="453" t="s">
        <v>546</v>
      </c>
      <c r="B252" s="311" t="s">
        <v>547</v>
      </c>
      <c r="C252" s="355">
        <v>0</v>
      </c>
      <c r="D252" s="355">
        <v>0</v>
      </c>
      <c r="E252" s="324" t="str">
        <f t="shared" si="24"/>
        <v/>
      </c>
      <c r="F252" s="287" t="str">
        <f t="shared" si="20"/>
        <v>否</v>
      </c>
      <c r="G252" s="156" t="str">
        <f t="shared" si="21"/>
        <v>款</v>
      </c>
      <c r="H252" s="460"/>
    </row>
    <row r="253" ht="36" customHeight="1" spans="1:7">
      <c r="A253" s="453" t="s">
        <v>75</v>
      </c>
      <c r="B253" s="311" t="s">
        <v>76</v>
      </c>
      <c r="C253" s="355"/>
      <c r="D253" s="355"/>
      <c r="E253" s="324"/>
      <c r="F253" s="287" t="str">
        <f t="shared" si="20"/>
        <v>是</v>
      </c>
      <c r="G253" s="156" t="str">
        <f t="shared" si="21"/>
        <v>类</v>
      </c>
    </row>
    <row r="254" ht="36" customHeight="1" spans="1:7">
      <c r="A254" s="322" t="s">
        <v>548</v>
      </c>
      <c r="B254" s="311" t="s">
        <v>549</v>
      </c>
      <c r="C254" s="355">
        <f t="shared" ref="C254:C258" si="25">C255</f>
        <v>0</v>
      </c>
      <c r="D254" s="355">
        <f t="shared" ref="D254:D258" si="26">D255</f>
        <v>0</v>
      </c>
      <c r="E254" s="324" t="str">
        <f t="shared" si="24"/>
        <v/>
      </c>
      <c r="F254" s="287" t="str">
        <f t="shared" si="20"/>
        <v>否</v>
      </c>
      <c r="G254" s="156" t="str">
        <f t="shared" si="21"/>
        <v>款</v>
      </c>
    </row>
    <row r="255" ht="36" customHeight="1" spans="1:7">
      <c r="A255" s="317" t="s">
        <v>550</v>
      </c>
      <c r="B255" s="315" t="s">
        <v>551</v>
      </c>
      <c r="C255" s="358">
        <v>0</v>
      </c>
      <c r="D255" s="358">
        <v>0</v>
      </c>
      <c r="E255" s="319" t="str">
        <f t="shared" si="24"/>
        <v/>
      </c>
      <c r="F255" s="287" t="str">
        <f t="shared" si="20"/>
        <v>否</v>
      </c>
      <c r="G255" s="156" t="str">
        <f t="shared" si="21"/>
        <v>项</v>
      </c>
    </row>
    <row r="256" ht="36" customHeight="1" spans="1:7">
      <c r="A256" s="322" t="s">
        <v>552</v>
      </c>
      <c r="B256" s="311" t="s">
        <v>553</v>
      </c>
      <c r="C256" s="355">
        <f t="shared" si="25"/>
        <v>0</v>
      </c>
      <c r="D256" s="355">
        <f t="shared" si="26"/>
        <v>0</v>
      </c>
      <c r="E256" s="324" t="str">
        <f t="shared" si="24"/>
        <v/>
      </c>
      <c r="F256" s="287" t="str">
        <f t="shared" si="20"/>
        <v>否</v>
      </c>
      <c r="G256" s="156" t="str">
        <f t="shared" si="21"/>
        <v>款</v>
      </c>
    </row>
    <row r="257" ht="36" customHeight="1" spans="1:7">
      <c r="A257" s="317" t="s">
        <v>554</v>
      </c>
      <c r="B257" s="315" t="s">
        <v>555</v>
      </c>
      <c r="C257" s="358">
        <v>0</v>
      </c>
      <c r="D257" s="358">
        <v>0</v>
      </c>
      <c r="E257" s="319" t="str">
        <f t="shared" si="24"/>
        <v/>
      </c>
      <c r="F257" s="287" t="str">
        <f t="shared" si="20"/>
        <v>否</v>
      </c>
      <c r="G257" s="156" t="str">
        <f t="shared" si="21"/>
        <v>项</v>
      </c>
    </row>
    <row r="258" ht="36" customHeight="1" spans="1:7">
      <c r="A258" s="322" t="s">
        <v>556</v>
      </c>
      <c r="B258" s="311" t="s">
        <v>557</v>
      </c>
      <c r="C258" s="355">
        <f t="shared" si="25"/>
        <v>0</v>
      </c>
      <c r="D258" s="355">
        <f t="shared" si="26"/>
        <v>0</v>
      </c>
      <c r="E258" s="324" t="str">
        <f t="shared" si="24"/>
        <v/>
      </c>
      <c r="F258" s="287" t="str">
        <f t="shared" si="20"/>
        <v>否</v>
      </c>
      <c r="G258" s="156" t="str">
        <f t="shared" si="21"/>
        <v>款</v>
      </c>
    </row>
    <row r="259" ht="36" customHeight="1" spans="1:7">
      <c r="A259" s="317" t="s">
        <v>558</v>
      </c>
      <c r="B259" s="315" t="s">
        <v>559</v>
      </c>
      <c r="C259" s="358">
        <v>0</v>
      </c>
      <c r="D259" s="358">
        <v>0</v>
      </c>
      <c r="E259" s="319" t="str">
        <f t="shared" si="24"/>
        <v/>
      </c>
      <c r="F259" s="287" t="str">
        <f t="shared" si="20"/>
        <v>否</v>
      </c>
      <c r="G259" s="156" t="str">
        <f t="shared" si="21"/>
        <v>项</v>
      </c>
    </row>
    <row r="260" ht="36" customHeight="1" spans="1:7">
      <c r="A260" s="453" t="s">
        <v>560</v>
      </c>
      <c r="B260" s="311" t="s">
        <v>561</v>
      </c>
      <c r="C260" s="355"/>
      <c r="D260" s="355"/>
      <c r="E260" s="324"/>
      <c r="F260" s="287" t="str">
        <f t="shared" ref="F260:F323" si="27">IF(LEN(A260)=3,"是",IF(B260&lt;&gt;"",IF(SUM(C260:D260)&lt;&gt;0,"是","否"),"是"))</f>
        <v>否</v>
      </c>
      <c r="G260" s="156" t="str">
        <f t="shared" ref="G260:G323" si="28">IF(LEN(A260)=3,"类",IF(LEN(A260)=5,"款","项"))</f>
        <v>款</v>
      </c>
    </row>
    <row r="261" ht="36" customHeight="1" spans="1:7">
      <c r="A261" s="454" t="s">
        <v>562</v>
      </c>
      <c r="B261" s="315" t="s">
        <v>563</v>
      </c>
      <c r="C261" s="358"/>
      <c r="D261" s="358"/>
      <c r="E261" s="319"/>
      <c r="F261" s="287" t="str">
        <f t="shared" si="27"/>
        <v>否</v>
      </c>
      <c r="G261" s="156" t="str">
        <f t="shared" si="28"/>
        <v>项</v>
      </c>
    </row>
    <row r="262" ht="36" customHeight="1" spans="1:7">
      <c r="A262" s="454" t="s">
        <v>564</v>
      </c>
      <c r="B262" s="315" t="s">
        <v>565</v>
      </c>
      <c r="C262" s="358">
        <v>0</v>
      </c>
      <c r="D262" s="358">
        <v>0</v>
      </c>
      <c r="E262" s="319" t="str">
        <f t="shared" ref="E262:E266" si="29">IF(C262&gt;0,D262/C262-1,IF(C262&lt;0,-(D262/C262-1),""))</f>
        <v/>
      </c>
      <c r="F262" s="287" t="str">
        <f t="shared" si="27"/>
        <v>否</v>
      </c>
      <c r="G262" s="156" t="str">
        <f t="shared" si="28"/>
        <v>项</v>
      </c>
    </row>
    <row r="263" ht="36" customHeight="1" spans="1:7">
      <c r="A263" s="454" t="s">
        <v>566</v>
      </c>
      <c r="B263" s="315" t="s">
        <v>567</v>
      </c>
      <c r="C263" s="358"/>
      <c r="D263" s="358"/>
      <c r="E263" s="319"/>
      <c r="F263" s="287" t="str">
        <f t="shared" si="27"/>
        <v>否</v>
      </c>
      <c r="G263" s="156" t="str">
        <f t="shared" si="28"/>
        <v>项</v>
      </c>
    </row>
    <row r="264" ht="36" customHeight="1" spans="1:7">
      <c r="A264" s="454" t="s">
        <v>568</v>
      </c>
      <c r="B264" s="315" t="s">
        <v>569</v>
      </c>
      <c r="C264" s="358">
        <v>0</v>
      </c>
      <c r="D264" s="358">
        <v>0</v>
      </c>
      <c r="E264" s="319" t="str">
        <f t="shared" si="29"/>
        <v/>
      </c>
      <c r="F264" s="287" t="str">
        <f t="shared" si="27"/>
        <v>否</v>
      </c>
      <c r="G264" s="156" t="str">
        <f t="shared" si="28"/>
        <v>项</v>
      </c>
    </row>
    <row r="265" ht="36" customHeight="1" spans="1:7">
      <c r="A265" s="454" t="s">
        <v>570</v>
      </c>
      <c r="B265" s="315" t="s">
        <v>571</v>
      </c>
      <c r="C265" s="358">
        <v>0</v>
      </c>
      <c r="D265" s="358">
        <v>0</v>
      </c>
      <c r="E265" s="319" t="str">
        <f t="shared" si="29"/>
        <v/>
      </c>
      <c r="F265" s="287" t="str">
        <f t="shared" si="27"/>
        <v>否</v>
      </c>
      <c r="G265" s="156" t="str">
        <f t="shared" si="28"/>
        <v>项</v>
      </c>
    </row>
    <row r="266" ht="36" customHeight="1" spans="1:7">
      <c r="A266" s="454" t="s">
        <v>572</v>
      </c>
      <c r="B266" s="315" t="s">
        <v>573</v>
      </c>
      <c r="C266" s="358">
        <v>0</v>
      </c>
      <c r="D266" s="358">
        <v>0</v>
      </c>
      <c r="E266" s="319" t="str">
        <f t="shared" si="29"/>
        <v/>
      </c>
      <c r="F266" s="287" t="str">
        <f t="shared" si="27"/>
        <v>否</v>
      </c>
      <c r="G266" s="156" t="str">
        <f t="shared" si="28"/>
        <v>项</v>
      </c>
    </row>
    <row r="267" ht="36" customHeight="1" spans="1:7">
      <c r="A267" s="454" t="s">
        <v>574</v>
      </c>
      <c r="B267" s="315" t="s">
        <v>575</v>
      </c>
      <c r="C267" s="358"/>
      <c r="D267" s="358"/>
      <c r="E267" s="319"/>
      <c r="F267" s="287" t="str">
        <f t="shared" si="27"/>
        <v>否</v>
      </c>
      <c r="G267" s="156" t="str">
        <f t="shared" si="28"/>
        <v>项</v>
      </c>
    </row>
    <row r="268" ht="36" customHeight="1" spans="1:7">
      <c r="A268" s="454" t="s">
        <v>576</v>
      </c>
      <c r="B268" s="315" t="s">
        <v>577</v>
      </c>
      <c r="C268" s="358">
        <v>0</v>
      </c>
      <c r="D268" s="358">
        <v>0</v>
      </c>
      <c r="E268" s="319" t="str">
        <f>IF(C268&gt;0,D268/C268-1,IF(C268&lt;0,-(D268/C268-1),""))</f>
        <v/>
      </c>
      <c r="F268" s="287" t="str">
        <f t="shared" si="27"/>
        <v>否</v>
      </c>
      <c r="G268" s="156" t="str">
        <f t="shared" si="28"/>
        <v>项</v>
      </c>
    </row>
    <row r="269" ht="36" customHeight="1" spans="1:7">
      <c r="A269" s="454" t="s">
        <v>578</v>
      </c>
      <c r="B269" s="315" t="s">
        <v>579</v>
      </c>
      <c r="C269" s="358"/>
      <c r="D269" s="358"/>
      <c r="E269" s="319"/>
      <c r="F269" s="287" t="str">
        <f t="shared" si="27"/>
        <v>否</v>
      </c>
      <c r="G269" s="156" t="str">
        <f t="shared" si="28"/>
        <v>项</v>
      </c>
    </row>
    <row r="270" ht="36" customHeight="1" spans="1:7">
      <c r="A270" s="453" t="s">
        <v>580</v>
      </c>
      <c r="B270" s="311" t="s">
        <v>581</v>
      </c>
      <c r="C270" s="355"/>
      <c r="D270" s="355"/>
      <c r="E270" s="324"/>
      <c r="F270" s="287" t="str">
        <f t="shared" si="27"/>
        <v>否</v>
      </c>
      <c r="G270" s="156" t="str">
        <f t="shared" si="28"/>
        <v>款</v>
      </c>
    </row>
    <row r="271" ht="36" customHeight="1" spans="1:7">
      <c r="A271" s="317" t="s">
        <v>582</v>
      </c>
      <c r="B271" s="315" t="s">
        <v>583</v>
      </c>
      <c r="C271" s="358"/>
      <c r="D271" s="358"/>
      <c r="E271" s="319"/>
      <c r="F271" s="287" t="str">
        <f t="shared" si="27"/>
        <v>否</v>
      </c>
      <c r="G271" s="156" t="str">
        <f t="shared" si="28"/>
        <v>项</v>
      </c>
    </row>
    <row r="272" ht="36" customHeight="1" spans="1:8">
      <c r="A272" s="457" t="s">
        <v>584</v>
      </c>
      <c r="B272" s="458" t="s">
        <v>543</v>
      </c>
      <c r="C272" s="459"/>
      <c r="D272" s="459"/>
      <c r="E272" s="324"/>
      <c r="F272" s="287" t="str">
        <f t="shared" si="27"/>
        <v>否</v>
      </c>
      <c r="G272" s="156" t="str">
        <f t="shared" si="28"/>
        <v>项</v>
      </c>
      <c r="H272" s="460"/>
    </row>
    <row r="273" ht="36" customHeight="1" spans="1:7">
      <c r="A273" s="453" t="s">
        <v>77</v>
      </c>
      <c r="B273" s="311" t="s">
        <v>78</v>
      </c>
      <c r="C273" s="355">
        <v>2000</v>
      </c>
      <c r="D273" s="355">
        <f>D274+D288+D277+D295+D303+D312+D328+D338+D348+D356+D362</f>
        <v>1992</v>
      </c>
      <c r="E273" s="324"/>
      <c r="F273" s="287" t="str">
        <f t="shared" si="27"/>
        <v>是</v>
      </c>
      <c r="G273" s="156" t="str">
        <f t="shared" si="28"/>
        <v>类</v>
      </c>
    </row>
    <row r="274" ht="36" customHeight="1" spans="1:7">
      <c r="A274" s="453" t="s">
        <v>585</v>
      </c>
      <c r="B274" s="311" t="s">
        <v>586</v>
      </c>
      <c r="C274" s="355"/>
      <c r="D274" s="355"/>
      <c r="E274" s="324"/>
      <c r="F274" s="287" t="str">
        <f t="shared" si="27"/>
        <v>否</v>
      </c>
      <c r="G274" s="156" t="str">
        <f t="shared" si="28"/>
        <v>款</v>
      </c>
    </row>
    <row r="275" ht="36" customHeight="1" spans="1:7">
      <c r="A275" s="454" t="s">
        <v>587</v>
      </c>
      <c r="B275" s="315" t="s">
        <v>588</v>
      </c>
      <c r="C275" s="358"/>
      <c r="D275" s="358"/>
      <c r="E275" s="319"/>
      <c r="F275" s="287" t="str">
        <f t="shared" si="27"/>
        <v>否</v>
      </c>
      <c r="G275" s="156" t="str">
        <f t="shared" si="28"/>
        <v>项</v>
      </c>
    </row>
    <row r="276" ht="36" customHeight="1" spans="1:7">
      <c r="A276" s="454" t="s">
        <v>589</v>
      </c>
      <c r="B276" s="315" t="s">
        <v>590</v>
      </c>
      <c r="C276" s="358"/>
      <c r="D276" s="358"/>
      <c r="E276" s="319"/>
      <c r="F276" s="287" t="str">
        <f t="shared" si="27"/>
        <v>否</v>
      </c>
      <c r="G276" s="156" t="str">
        <f t="shared" si="28"/>
        <v>项</v>
      </c>
    </row>
    <row r="277" ht="36" customHeight="1" spans="1:7">
      <c r="A277" s="453" t="s">
        <v>591</v>
      </c>
      <c r="B277" s="311" t="s">
        <v>592</v>
      </c>
      <c r="C277" s="355">
        <f>SUM(C278:C287)</f>
        <v>1986</v>
      </c>
      <c r="D277" s="355">
        <f>SUM(D278:D287)</f>
        <v>1979</v>
      </c>
      <c r="E277" s="324"/>
      <c r="F277" s="287" t="str">
        <f t="shared" si="27"/>
        <v>是</v>
      </c>
      <c r="G277" s="156" t="str">
        <f t="shared" si="28"/>
        <v>款</v>
      </c>
    </row>
    <row r="278" ht="36" customHeight="1" spans="1:7">
      <c r="A278" s="454" t="s">
        <v>593</v>
      </c>
      <c r="B278" s="315" t="s">
        <v>162</v>
      </c>
      <c r="C278" s="358">
        <v>1786</v>
      </c>
      <c r="D278" s="358">
        <v>1773</v>
      </c>
      <c r="E278" s="319"/>
      <c r="F278" s="287" t="str">
        <f t="shared" si="27"/>
        <v>是</v>
      </c>
      <c r="G278" s="156" t="str">
        <f t="shared" si="28"/>
        <v>项</v>
      </c>
    </row>
    <row r="279" ht="36" customHeight="1" spans="1:7">
      <c r="A279" s="454" t="s">
        <v>594</v>
      </c>
      <c r="B279" s="315" t="s">
        <v>164</v>
      </c>
      <c r="C279" s="358">
        <v>125</v>
      </c>
      <c r="D279" s="358">
        <v>136</v>
      </c>
      <c r="E279" s="319"/>
      <c r="F279" s="287" t="str">
        <f t="shared" si="27"/>
        <v>是</v>
      </c>
      <c r="G279" s="156" t="str">
        <f t="shared" si="28"/>
        <v>项</v>
      </c>
    </row>
    <row r="280" ht="36" customHeight="1" spans="1:7">
      <c r="A280" s="454" t="s">
        <v>595</v>
      </c>
      <c r="B280" s="315" t="s">
        <v>166</v>
      </c>
      <c r="C280" s="358">
        <v>0</v>
      </c>
      <c r="D280" s="358">
        <v>0</v>
      </c>
      <c r="E280" s="319" t="str">
        <f>IF(C280&gt;0,D280/C280-1,IF(C280&lt;0,-(D280/C280-1),""))</f>
        <v/>
      </c>
      <c r="F280" s="287" t="str">
        <f t="shared" si="27"/>
        <v>否</v>
      </c>
      <c r="G280" s="156" t="str">
        <f t="shared" si="28"/>
        <v>项</v>
      </c>
    </row>
    <row r="281" ht="36" customHeight="1" spans="1:7">
      <c r="A281" s="454" t="s">
        <v>596</v>
      </c>
      <c r="B281" s="315" t="s">
        <v>264</v>
      </c>
      <c r="C281" s="358"/>
      <c r="D281" s="358"/>
      <c r="E281" s="319"/>
      <c r="F281" s="287" t="str">
        <f t="shared" si="27"/>
        <v>否</v>
      </c>
      <c r="G281" s="156" t="str">
        <f t="shared" si="28"/>
        <v>项</v>
      </c>
    </row>
    <row r="282" ht="36" customHeight="1" spans="1:7">
      <c r="A282" s="454" t="s">
        <v>597</v>
      </c>
      <c r="B282" s="315" t="s">
        <v>598</v>
      </c>
      <c r="C282" s="358">
        <v>75</v>
      </c>
      <c r="D282" s="358">
        <v>70</v>
      </c>
      <c r="E282" s="319"/>
      <c r="F282" s="287" t="str">
        <f t="shared" si="27"/>
        <v>是</v>
      </c>
      <c r="G282" s="156" t="str">
        <f t="shared" si="28"/>
        <v>项</v>
      </c>
    </row>
    <row r="283" ht="36" customHeight="1" spans="1:7">
      <c r="A283" s="454" t="s">
        <v>599</v>
      </c>
      <c r="B283" s="315" t="s">
        <v>600</v>
      </c>
      <c r="C283" s="358"/>
      <c r="D283" s="358"/>
      <c r="E283" s="319"/>
      <c r="F283" s="287" t="str">
        <f t="shared" si="27"/>
        <v>否</v>
      </c>
      <c r="G283" s="156" t="str">
        <f t="shared" si="28"/>
        <v>项</v>
      </c>
    </row>
    <row r="284" ht="36" customHeight="1" spans="1:7">
      <c r="A284" s="454" t="s">
        <v>601</v>
      </c>
      <c r="B284" s="315" t="s">
        <v>602</v>
      </c>
      <c r="C284" s="358"/>
      <c r="D284" s="358"/>
      <c r="E284" s="319"/>
      <c r="F284" s="287" t="str">
        <f t="shared" si="27"/>
        <v>否</v>
      </c>
      <c r="G284" s="156" t="str">
        <f t="shared" si="28"/>
        <v>项</v>
      </c>
    </row>
    <row r="285" ht="36" customHeight="1" spans="1:7">
      <c r="A285" s="454" t="s">
        <v>603</v>
      </c>
      <c r="B285" s="315" t="s">
        <v>604</v>
      </c>
      <c r="C285" s="358"/>
      <c r="D285" s="358"/>
      <c r="E285" s="319"/>
      <c r="F285" s="287" t="str">
        <f t="shared" si="27"/>
        <v>否</v>
      </c>
      <c r="G285" s="156" t="str">
        <f t="shared" si="28"/>
        <v>项</v>
      </c>
    </row>
    <row r="286" ht="36" customHeight="1" spans="1:7">
      <c r="A286" s="454" t="s">
        <v>605</v>
      </c>
      <c r="B286" s="315" t="s">
        <v>180</v>
      </c>
      <c r="C286" s="358"/>
      <c r="D286" s="358"/>
      <c r="E286" s="319"/>
      <c r="F286" s="287" t="str">
        <f t="shared" si="27"/>
        <v>否</v>
      </c>
      <c r="G286" s="156" t="str">
        <f t="shared" si="28"/>
        <v>项</v>
      </c>
    </row>
    <row r="287" ht="36" customHeight="1" spans="1:7">
      <c r="A287" s="454" t="s">
        <v>606</v>
      </c>
      <c r="B287" s="315" t="s">
        <v>607</v>
      </c>
      <c r="C287" s="358"/>
      <c r="D287" s="358"/>
      <c r="E287" s="319"/>
      <c r="F287" s="287" t="str">
        <f t="shared" si="27"/>
        <v>否</v>
      </c>
      <c r="G287" s="156" t="str">
        <f t="shared" si="28"/>
        <v>项</v>
      </c>
    </row>
    <row r="288" ht="36" customHeight="1" spans="1:7">
      <c r="A288" s="453" t="s">
        <v>608</v>
      </c>
      <c r="B288" s="311" t="s">
        <v>609</v>
      </c>
      <c r="C288" s="355"/>
      <c r="D288" s="355"/>
      <c r="E288" s="324"/>
      <c r="F288" s="287" t="str">
        <f t="shared" si="27"/>
        <v>否</v>
      </c>
      <c r="G288" s="156" t="str">
        <f t="shared" si="28"/>
        <v>款</v>
      </c>
    </row>
    <row r="289" ht="36" customHeight="1" spans="1:7">
      <c r="A289" s="454" t="s">
        <v>610</v>
      </c>
      <c r="B289" s="315" t="s">
        <v>162</v>
      </c>
      <c r="C289" s="358"/>
      <c r="D289" s="358"/>
      <c r="E289" s="319"/>
      <c r="F289" s="287" t="str">
        <f t="shared" si="27"/>
        <v>否</v>
      </c>
      <c r="G289" s="156" t="str">
        <f t="shared" si="28"/>
        <v>项</v>
      </c>
    </row>
    <row r="290" ht="36" customHeight="1" spans="1:7">
      <c r="A290" s="454" t="s">
        <v>611</v>
      </c>
      <c r="B290" s="315" t="s">
        <v>164</v>
      </c>
      <c r="C290" s="358">
        <v>0</v>
      </c>
      <c r="D290" s="358">
        <v>0</v>
      </c>
      <c r="E290" s="319" t="str">
        <f>IF(C290&gt;0,D290/C290-1,IF(C290&lt;0,-(D290/C290-1),""))</f>
        <v/>
      </c>
      <c r="F290" s="287" t="str">
        <f t="shared" si="27"/>
        <v>否</v>
      </c>
      <c r="G290" s="156" t="str">
        <f t="shared" si="28"/>
        <v>项</v>
      </c>
    </row>
    <row r="291" ht="36" customHeight="1" spans="1:7">
      <c r="A291" s="454" t="s">
        <v>612</v>
      </c>
      <c r="B291" s="315" t="s">
        <v>166</v>
      </c>
      <c r="C291" s="358">
        <v>0</v>
      </c>
      <c r="D291" s="358">
        <v>0</v>
      </c>
      <c r="E291" s="319" t="str">
        <f>IF(C291&gt;0,D291/C291-1,IF(C291&lt;0,-(D291/C291-1),""))</f>
        <v/>
      </c>
      <c r="F291" s="287" t="str">
        <f t="shared" si="27"/>
        <v>否</v>
      </c>
      <c r="G291" s="156" t="str">
        <f t="shared" si="28"/>
        <v>项</v>
      </c>
    </row>
    <row r="292" ht="36" customHeight="1" spans="1:7">
      <c r="A292" s="454" t="s">
        <v>613</v>
      </c>
      <c r="B292" s="315" t="s">
        <v>614</v>
      </c>
      <c r="C292" s="358"/>
      <c r="D292" s="358"/>
      <c r="E292" s="319"/>
      <c r="F292" s="287" t="str">
        <f t="shared" si="27"/>
        <v>否</v>
      </c>
      <c r="G292" s="156" t="str">
        <f t="shared" si="28"/>
        <v>项</v>
      </c>
    </row>
    <row r="293" ht="36" customHeight="1" spans="1:7">
      <c r="A293" s="454" t="s">
        <v>615</v>
      </c>
      <c r="B293" s="315" t="s">
        <v>180</v>
      </c>
      <c r="C293" s="358"/>
      <c r="D293" s="358"/>
      <c r="E293" s="319"/>
      <c r="F293" s="287" t="str">
        <f t="shared" si="27"/>
        <v>否</v>
      </c>
      <c r="G293" s="156" t="str">
        <f t="shared" si="28"/>
        <v>项</v>
      </c>
    </row>
    <row r="294" ht="36" customHeight="1" spans="1:7">
      <c r="A294" s="454" t="s">
        <v>616</v>
      </c>
      <c r="B294" s="315" t="s">
        <v>617</v>
      </c>
      <c r="C294" s="358"/>
      <c r="D294" s="358"/>
      <c r="E294" s="319"/>
      <c r="F294" s="287" t="str">
        <f t="shared" si="27"/>
        <v>否</v>
      </c>
      <c r="G294" s="156" t="str">
        <f t="shared" si="28"/>
        <v>项</v>
      </c>
    </row>
    <row r="295" ht="36" customHeight="1" spans="1:7">
      <c r="A295" s="453" t="s">
        <v>618</v>
      </c>
      <c r="B295" s="311" t="s">
        <v>619</v>
      </c>
      <c r="C295" s="355"/>
      <c r="D295" s="355"/>
      <c r="E295" s="324"/>
      <c r="F295" s="287" t="str">
        <f t="shared" si="27"/>
        <v>否</v>
      </c>
      <c r="G295" s="156" t="str">
        <f t="shared" si="28"/>
        <v>款</v>
      </c>
    </row>
    <row r="296" ht="36" customHeight="1" spans="1:7">
      <c r="A296" s="454" t="s">
        <v>620</v>
      </c>
      <c r="B296" s="315" t="s">
        <v>162</v>
      </c>
      <c r="C296" s="358"/>
      <c r="D296" s="358"/>
      <c r="E296" s="319"/>
      <c r="F296" s="287" t="str">
        <f t="shared" si="27"/>
        <v>否</v>
      </c>
      <c r="G296" s="156" t="str">
        <f t="shared" si="28"/>
        <v>项</v>
      </c>
    </row>
    <row r="297" ht="36" customHeight="1" spans="1:7">
      <c r="A297" s="454" t="s">
        <v>621</v>
      </c>
      <c r="B297" s="315" t="s">
        <v>164</v>
      </c>
      <c r="C297" s="358"/>
      <c r="D297" s="358"/>
      <c r="E297" s="319"/>
      <c r="F297" s="287" t="str">
        <f t="shared" si="27"/>
        <v>否</v>
      </c>
      <c r="G297" s="156" t="str">
        <f t="shared" si="28"/>
        <v>项</v>
      </c>
    </row>
    <row r="298" ht="36" customHeight="1" spans="1:7">
      <c r="A298" s="454" t="s">
        <v>622</v>
      </c>
      <c r="B298" s="315" t="s">
        <v>166</v>
      </c>
      <c r="C298" s="358"/>
      <c r="D298" s="358"/>
      <c r="E298" s="319"/>
      <c r="F298" s="287" t="str">
        <f t="shared" si="27"/>
        <v>否</v>
      </c>
      <c r="G298" s="156" t="str">
        <f t="shared" si="28"/>
        <v>项</v>
      </c>
    </row>
    <row r="299" ht="36" customHeight="1" spans="1:7">
      <c r="A299" s="454" t="s">
        <v>623</v>
      </c>
      <c r="B299" s="315" t="s">
        <v>624</v>
      </c>
      <c r="C299" s="358"/>
      <c r="D299" s="358"/>
      <c r="E299" s="319"/>
      <c r="F299" s="287" t="str">
        <f t="shared" si="27"/>
        <v>否</v>
      </c>
      <c r="G299" s="156" t="str">
        <f t="shared" si="28"/>
        <v>项</v>
      </c>
    </row>
    <row r="300" ht="36" customHeight="1" spans="1:7">
      <c r="A300" s="454" t="s">
        <v>625</v>
      </c>
      <c r="B300" s="315" t="s">
        <v>626</v>
      </c>
      <c r="C300" s="358"/>
      <c r="D300" s="358"/>
      <c r="E300" s="319"/>
      <c r="F300" s="287" t="str">
        <f t="shared" si="27"/>
        <v>否</v>
      </c>
      <c r="G300" s="156" t="str">
        <f t="shared" si="28"/>
        <v>项</v>
      </c>
    </row>
    <row r="301" ht="36" customHeight="1" spans="1:7">
      <c r="A301" s="454" t="s">
        <v>627</v>
      </c>
      <c r="B301" s="315" t="s">
        <v>180</v>
      </c>
      <c r="C301" s="358"/>
      <c r="D301" s="358"/>
      <c r="E301" s="319"/>
      <c r="F301" s="287" t="str">
        <f t="shared" si="27"/>
        <v>否</v>
      </c>
      <c r="G301" s="156" t="str">
        <f t="shared" si="28"/>
        <v>项</v>
      </c>
    </row>
    <row r="302" ht="36" customHeight="1" spans="1:7">
      <c r="A302" s="454" t="s">
        <v>628</v>
      </c>
      <c r="B302" s="315" t="s">
        <v>629</v>
      </c>
      <c r="C302" s="358"/>
      <c r="D302" s="358"/>
      <c r="E302" s="319"/>
      <c r="F302" s="287" t="str">
        <f t="shared" si="27"/>
        <v>否</v>
      </c>
      <c r="G302" s="156" t="str">
        <f t="shared" si="28"/>
        <v>项</v>
      </c>
    </row>
    <row r="303" ht="36" customHeight="1" spans="1:7">
      <c r="A303" s="453" t="s">
        <v>630</v>
      </c>
      <c r="B303" s="311" t="s">
        <v>631</v>
      </c>
      <c r="C303" s="355"/>
      <c r="D303" s="355"/>
      <c r="E303" s="324"/>
      <c r="F303" s="287" t="str">
        <f t="shared" si="27"/>
        <v>否</v>
      </c>
      <c r="G303" s="156" t="str">
        <f t="shared" si="28"/>
        <v>款</v>
      </c>
    </row>
    <row r="304" ht="36" customHeight="1" spans="1:7">
      <c r="A304" s="454" t="s">
        <v>632</v>
      </c>
      <c r="B304" s="315" t="s">
        <v>162</v>
      </c>
      <c r="C304" s="358"/>
      <c r="D304" s="358"/>
      <c r="E304" s="319"/>
      <c r="F304" s="287" t="str">
        <f t="shared" si="27"/>
        <v>否</v>
      </c>
      <c r="G304" s="156" t="str">
        <f t="shared" si="28"/>
        <v>项</v>
      </c>
    </row>
    <row r="305" ht="36" customHeight="1" spans="1:7">
      <c r="A305" s="454" t="s">
        <v>633</v>
      </c>
      <c r="B305" s="315" t="s">
        <v>164</v>
      </c>
      <c r="C305" s="358"/>
      <c r="D305" s="358"/>
      <c r="E305" s="319"/>
      <c r="F305" s="287" t="str">
        <f t="shared" si="27"/>
        <v>否</v>
      </c>
      <c r="G305" s="156" t="str">
        <f t="shared" si="28"/>
        <v>项</v>
      </c>
    </row>
    <row r="306" ht="36" customHeight="1" spans="1:7">
      <c r="A306" s="454" t="s">
        <v>634</v>
      </c>
      <c r="B306" s="315" t="s">
        <v>166</v>
      </c>
      <c r="C306" s="358">
        <v>0</v>
      </c>
      <c r="D306" s="358">
        <v>0</v>
      </c>
      <c r="E306" s="319" t="str">
        <f>IF(C306&gt;0,D306/C306-1,IF(C306&lt;0,-(D306/C306-1),""))</f>
        <v/>
      </c>
      <c r="F306" s="287" t="str">
        <f t="shared" si="27"/>
        <v>否</v>
      </c>
      <c r="G306" s="156" t="str">
        <f t="shared" si="28"/>
        <v>项</v>
      </c>
    </row>
    <row r="307" ht="36" customHeight="1" spans="1:7">
      <c r="A307" s="454" t="s">
        <v>635</v>
      </c>
      <c r="B307" s="315" t="s">
        <v>636</v>
      </c>
      <c r="C307" s="358"/>
      <c r="D307" s="358"/>
      <c r="E307" s="319"/>
      <c r="F307" s="287" t="str">
        <f t="shared" si="27"/>
        <v>否</v>
      </c>
      <c r="G307" s="156" t="str">
        <f t="shared" si="28"/>
        <v>项</v>
      </c>
    </row>
    <row r="308" ht="36" customHeight="1" spans="1:7">
      <c r="A308" s="454" t="s">
        <v>637</v>
      </c>
      <c r="B308" s="315" t="s">
        <v>638</v>
      </c>
      <c r="C308" s="358"/>
      <c r="D308" s="358"/>
      <c r="E308" s="319"/>
      <c r="F308" s="287" t="str">
        <f t="shared" si="27"/>
        <v>否</v>
      </c>
      <c r="G308" s="156" t="str">
        <f t="shared" si="28"/>
        <v>项</v>
      </c>
    </row>
    <row r="309" ht="36" customHeight="1" spans="1:7">
      <c r="A309" s="454" t="s">
        <v>639</v>
      </c>
      <c r="B309" s="315" t="s">
        <v>640</v>
      </c>
      <c r="C309" s="358"/>
      <c r="D309" s="358"/>
      <c r="E309" s="319"/>
      <c r="F309" s="287" t="str">
        <f t="shared" si="27"/>
        <v>否</v>
      </c>
      <c r="G309" s="156" t="str">
        <f t="shared" si="28"/>
        <v>项</v>
      </c>
    </row>
    <row r="310" ht="36" customHeight="1" spans="1:7">
      <c r="A310" s="454" t="s">
        <v>641</v>
      </c>
      <c r="B310" s="315" t="s">
        <v>180</v>
      </c>
      <c r="C310" s="358"/>
      <c r="D310" s="358"/>
      <c r="E310" s="319"/>
      <c r="F310" s="287" t="str">
        <f t="shared" si="27"/>
        <v>否</v>
      </c>
      <c r="G310" s="156" t="str">
        <f t="shared" si="28"/>
        <v>项</v>
      </c>
    </row>
    <row r="311" ht="36" customHeight="1" spans="1:7">
      <c r="A311" s="454" t="s">
        <v>642</v>
      </c>
      <c r="B311" s="315" t="s">
        <v>643</v>
      </c>
      <c r="C311" s="358"/>
      <c r="D311" s="358"/>
      <c r="E311" s="319"/>
      <c r="F311" s="287" t="str">
        <f t="shared" si="27"/>
        <v>否</v>
      </c>
      <c r="G311" s="156" t="str">
        <f t="shared" si="28"/>
        <v>项</v>
      </c>
    </row>
    <row r="312" ht="36" customHeight="1" spans="1:7">
      <c r="A312" s="453" t="s">
        <v>644</v>
      </c>
      <c r="B312" s="311" t="s">
        <v>645</v>
      </c>
      <c r="C312" s="355">
        <v>14</v>
      </c>
      <c r="D312" s="355">
        <v>13</v>
      </c>
      <c r="E312" s="324"/>
      <c r="F312" s="287" t="str">
        <f t="shared" si="27"/>
        <v>是</v>
      </c>
      <c r="G312" s="156" t="str">
        <f t="shared" si="28"/>
        <v>款</v>
      </c>
    </row>
    <row r="313" ht="36" customHeight="1" spans="1:7">
      <c r="A313" s="454" t="s">
        <v>646</v>
      </c>
      <c r="B313" s="315" t="s">
        <v>162</v>
      </c>
      <c r="C313" s="358"/>
      <c r="D313" s="358"/>
      <c r="E313" s="319"/>
      <c r="F313" s="287" t="str">
        <f t="shared" si="27"/>
        <v>否</v>
      </c>
      <c r="G313" s="156" t="str">
        <f t="shared" si="28"/>
        <v>项</v>
      </c>
    </row>
    <row r="314" ht="36" customHeight="1" spans="1:7">
      <c r="A314" s="454" t="s">
        <v>647</v>
      </c>
      <c r="B314" s="315" t="s">
        <v>164</v>
      </c>
      <c r="C314" s="358">
        <v>0</v>
      </c>
      <c r="D314" s="358">
        <v>0</v>
      </c>
      <c r="E314" s="319" t="str">
        <f>IF(C314&gt;0,D314/C314-1,IF(C314&lt;0,-(D314/C314-1),""))</f>
        <v/>
      </c>
      <c r="F314" s="287" t="str">
        <f t="shared" si="27"/>
        <v>否</v>
      </c>
      <c r="G314" s="156" t="str">
        <f t="shared" si="28"/>
        <v>项</v>
      </c>
    </row>
    <row r="315" ht="36" customHeight="1" spans="1:7">
      <c r="A315" s="454" t="s">
        <v>648</v>
      </c>
      <c r="B315" s="315" t="s">
        <v>166</v>
      </c>
      <c r="C315" s="358">
        <v>0</v>
      </c>
      <c r="D315" s="358">
        <v>0</v>
      </c>
      <c r="E315" s="319" t="str">
        <f>IF(C315&gt;0,D315/C315-1,IF(C315&lt;0,-(D315/C315-1),""))</f>
        <v/>
      </c>
      <c r="F315" s="287" t="str">
        <f t="shared" si="27"/>
        <v>否</v>
      </c>
      <c r="G315" s="156" t="str">
        <f t="shared" si="28"/>
        <v>项</v>
      </c>
    </row>
    <row r="316" ht="36" customHeight="1" spans="1:7">
      <c r="A316" s="454" t="s">
        <v>649</v>
      </c>
      <c r="B316" s="315" t="s">
        <v>650</v>
      </c>
      <c r="C316" s="358"/>
      <c r="D316" s="358"/>
      <c r="E316" s="319"/>
      <c r="F316" s="287" t="str">
        <f t="shared" si="27"/>
        <v>否</v>
      </c>
      <c r="G316" s="156" t="str">
        <f t="shared" si="28"/>
        <v>项</v>
      </c>
    </row>
    <row r="317" ht="36" customHeight="1" spans="1:7">
      <c r="A317" s="454" t="s">
        <v>651</v>
      </c>
      <c r="B317" s="315" t="s">
        <v>652</v>
      </c>
      <c r="C317" s="358">
        <v>14</v>
      </c>
      <c r="D317" s="358">
        <v>13</v>
      </c>
      <c r="E317" s="319"/>
      <c r="F317" s="287" t="str">
        <f t="shared" si="27"/>
        <v>是</v>
      </c>
      <c r="G317" s="156" t="str">
        <f t="shared" si="28"/>
        <v>项</v>
      </c>
    </row>
    <row r="318" ht="36" customHeight="1" spans="1:7">
      <c r="A318" s="461" t="s">
        <v>653</v>
      </c>
      <c r="B318" s="315" t="s">
        <v>654</v>
      </c>
      <c r="C318" s="358"/>
      <c r="D318" s="358"/>
      <c r="E318" s="319"/>
      <c r="F318" s="287" t="str">
        <f t="shared" si="27"/>
        <v>否</v>
      </c>
      <c r="G318" s="156" t="str">
        <f t="shared" si="28"/>
        <v>项</v>
      </c>
    </row>
    <row r="319" ht="36" customHeight="1" spans="1:7">
      <c r="A319" s="461" t="s">
        <v>655</v>
      </c>
      <c r="B319" s="315" t="s">
        <v>656</v>
      </c>
      <c r="C319" s="358"/>
      <c r="D319" s="358"/>
      <c r="E319" s="319"/>
      <c r="F319" s="287" t="str">
        <f t="shared" si="27"/>
        <v>否</v>
      </c>
      <c r="G319" s="156" t="str">
        <f t="shared" si="28"/>
        <v>项</v>
      </c>
    </row>
    <row r="320" ht="36" customHeight="1" spans="1:7">
      <c r="A320" s="454" t="s">
        <v>657</v>
      </c>
      <c r="B320" s="315" t="s">
        <v>658</v>
      </c>
      <c r="C320" s="358"/>
      <c r="D320" s="358"/>
      <c r="E320" s="319"/>
      <c r="F320" s="287" t="str">
        <f t="shared" si="27"/>
        <v>否</v>
      </c>
      <c r="G320" s="156" t="str">
        <f t="shared" si="28"/>
        <v>项</v>
      </c>
    </row>
    <row r="321" ht="36" customHeight="1" spans="1:7">
      <c r="A321" s="454" t="s">
        <v>659</v>
      </c>
      <c r="B321" s="315" t="s">
        <v>660</v>
      </c>
      <c r="C321" s="358">
        <v>0</v>
      </c>
      <c r="D321" s="358">
        <v>0</v>
      </c>
      <c r="E321" s="319" t="str">
        <f>IF(C321&gt;0,D321/C321-1,IF(C321&lt;0,-(D321/C321-1),""))</f>
        <v/>
      </c>
      <c r="F321" s="287" t="str">
        <f t="shared" si="27"/>
        <v>否</v>
      </c>
      <c r="G321" s="156" t="str">
        <f t="shared" si="28"/>
        <v>项</v>
      </c>
    </row>
    <row r="322" ht="36" customHeight="1" spans="1:7">
      <c r="A322" s="454" t="s">
        <v>661</v>
      </c>
      <c r="B322" s="315" t="s">
        <v>662</v>
      </c>
      <c r="C322" s="358"/>
      <c r="D322" s="358"/>
      <c r="E322" s="319"/>
      <c r="F322" s="287" t="str">
        <f t="shared" si="27"/>
        <v>否</v>
      </c>
      <c r="G322" s="156" t="str">
        <f t="shared" si="28"/>
        <v>项</v>
      </c>
    </row>
    <row r="323" ht="36" customHeight="1" spans="1:7">
      <c r="A323" s="454" t="s">
        <v>663</v>
      </c>
      <c r="B323" s="315" t="s">
        <v>664</v>
      </c>
      <c r="C323" s="358">
        <v>0</v>
      </c>
      <c r="D323" s="358">
        <v>0</v>
      </c>
      <c r="E323" s="319" t="str">
        <f>IF(C323&gt;0,D323/C323-1,IF(C323&lt;0,-(D323/C323-1),""))</f>
        <v/>
      </c>
      <c r="F323" s="287" t="str">
        <f t="shared" si="27"/>
        <v>否</v>
      </c>
      <c r="G323" s="156" t="str">
        <f t="shared" si="28"/>
        <v>项</v>
      </c>
    </row>
    <row r="324" ht="36" customHeight="1" spans="1:7">
      <c r="A324" s="454" t="s">
        <v>665</v>
      </c>
      <c r="B324" s="315" t="s">
        <v>666</v>
      </c>
      <c r="C324" s="358"/>
      <c r="D324" s="358"/>
      <c r="E324" s="319"/>
      <c r="F324" s="287" t="str">
        <f t="shared" ref="F324:F387" si="30">IF(LEN(A324)=3,"是",IF(B324&lt;&gt;"",IF(SUM(C324:D324)&lt;&gt;0,"是","否"),"是"))</f>
        <v>否</v>
      </c>
      <c r="G324" s="156" t="str">
        <f t="shared" ref="G324:G387" si="31">IF(LEN(A324)=3,"类",IF(LEN(A324)=5,"款","项"))</f>
        <v>项</v>
      </c>
    </row>
    <row r="325" ht="36" customHeight="1" spans="1:7">
      <c r="A325" s="454" t="s">
        <v>667</v>
      </c>
      <c r="B325" s="315" t="s">
        <v>264</v>
      </c>
      <c r="C325" s="358"/>
      <c r="D325" s="358"/>
      <c r="E325" s="319"/>
      <c r="F325" s="287" t="str">
        <f t="shared" si="30"/>
        <v>否</v>
      </c>
      <c r="G325" s="156" t="str">
        <f t="shared" si="31"/>
        <v>项</v>
      </c>
    </row>
    <row r="326" ht="36" customHeight="1" spans="1:7">
      <c r="A326" s="454" t="s">
        <v>668</v>
      </c>
      <c r="B326" s="315" t="s">
        <v>180</v>
      </c>
      <c r="C326" s="358"/>
      <c r="D326" s="358"/>
      <c r="E326" s="319"/>
      <c r="F326" s="287" t="str">
        <f t="shared" si="30"/>
        <v>否</v>
      </c>
      <c r="G326" s="156" t="str">
        <f t="shared" si="31"/>
        <v>项</v>
      </c>
    </row>
    <row r="327" ht="36" customHeight="1" spans="1:7">
      <c r="A327" s="454" t="s">
        <v>669</v>
      </c>
      <c r="B327" s="315" t="s">
        <v>670</v>
      </c>
      <c r="C327" s="358"/>
      <c r="D327" s="358"/>
      <c r="E327" s="319"/>
      <c r="F327" s="287" t="str">
        <f t="shared" si="30"/>
        <v>否</v>
      </c>
      <c r="G327" s="156" t="str">
        <f t="shared" si="31"/>
        <v>项</v>
      </c>
    </row>
    <row r="328" ht="36" customHeight="1" spans="1:7">
      <c r="A328" s="453" t="s">
        <v>671</v>
      </c>
      <c r="B328" s="311" t="s">
        <v>672</v>
      </c>
      <c r="C328" s="355"/>
      <c r="D328" s="355"/>
      <c r="E328" s="324"/>
      <c r="F328" s="287" t="str">
        <f t="shared" si="30"/>
        <v>否</v>
      </c>
      <c r="G328" s="156" t="str">
        <f t="shared" si="31"/>
        <v>款</v>
      </c>
    </row>
    <row r="329" ht="36" customHeight="1" spans="1:7">
      <c r="A329" s="454" t="s">
        <v>673</v>
      </c>
      <c r="B329" s="315" t="s">
        <v>162</v>
      </c>
      <c r="C329" s="358"/>
      <c r="D329" s="358"/>
      <c r="E329" s="319"/>
      <c r="F329" s="287" t="str">
        <f t="shared" si="30"/>
        <v>否</v>
      </c>
      <c r="G329" s="156" t="str">
        <f t="shared" si="31"/>
        <v>项</v>
      </c>
    </row>
    <row r="330" ht="36" customHeight="1" spans="1:7">
      <c r="A330" s="454" t="s">
        <v>674</v>
      </c>
      <c r="B330" s="315" t="s">
        <v>164</v>
      </c>
      <c r="C330" s="358">
        <v>0</v>
      </c>
      <c r="D330" s="358">
        <v>0</v>
      </c>
      <c r="E330" s="319" t="str">
        <f>IF(C330&gt;0,D330/C330-1,IF(C330&lt;0,-(D330/C330-1),""))</f>
        <v/>
      </c>
      <c r="F330" s="287" t="str">
        <f t="shared" si="30"/>
        <v>否</v>
      </c>
      <c r="G330" s="156" t="str">
        <f t="shared" si="31"/>
        <v>项</v>
      </c>
    </row>
    <row r="331" ht="36" customHeight="1" spans="1:7">
      <c r="A331" s="454" t="s">
        <v>675</v>
      </c>
      <c r="B331" s="315" t="s">
        <v>166</v>
      </c>
      <c r="C331" s="358">
        <v>0</v>
      </c>
      <c r="D331" s="358">
        <v>0</v>
      </c>
      <c r="E331" s="319" t="str">
        <f>IF(C331&gt;0,D331/C331-1,IF(C331&lt;0,-(D331/C331-1),""))</f>
        <v/>
      </c>
      <c r="F331" s="287" t="str">
        <f t="shared" si="30"/>
        <v>否</v>
      </c>
      <c r="G331" s="156" t="str">
        <f t="shared" si="31"/>
        <v>项</v>
      </c>
    </row>
    <row r="332" ht="36" customHeight="1" spans="1:7">
      <c r="A332" s="454" t="s">
        <v>676</v>
      </c>
      <c r="B332" s="315" t="s">
        <v>677</v>
      </c>
      <c r="C332" s="358"/>
      <c r="D332" s="358"/>
      <c r="E332" s="319"/>
      <c r="F332" s="287" t="str">
        <f t="shared" si="30"/>
        <v>否</v>
      </c>
      <c r="G332" s="156" t="str">
        <f t="shared" si="31"/>
        <v>项</v>
      </c>
    </row>
    <row r="333" ht="36" customHeight="1" spans="1:7">
      <c r="A333" s="454" t="s">
        <v>678</v>
      </c>
      <c r="B333" s="315" t="s">
        <v>679</v>
      </c>
      <c r="C333" s="358"/>
      <c r="D333" s="358"/>
      <c r="E333" s="319"/>
      <c r="F333" s="287" t="str">
        <f t="shared" si="30"/>
        <v>否</v>
      </c>
      <c r="G333" s="156" t="str">
        <f t="shared" si="31"/>
        <v>项</v>
      </c>
    </row>
    <row r="334" ht="36" customHeight="1" spans="1:7">
      <c r="A334" s="454" t="s">
        <v>680</v>
      </c>
      <c r="B334" s="315" t="s">
        <v>681</v>
      </c>
      <c r="C334" s="358"/>
      <c r="D334" s="358"/>
      <c r="E334" s="319"/>
      <c r="F334" s="287" t="str">
        <f t="shared" si="30"/>
        <v>否</v>
      </c>
      <c r="G334" s="156" t="str">
        <f t="shared" si="31"/>
        <v>项</v>
      </c>
    </row>
    <row r="335" ht="36" customHeight="1" spans="1:7">
      <c r="A335" s="454" t="s">
        <v>682</v>
      </c>
      <c r="B335" s="315" t="s">
        <v>264</v>
      </c>
      <c r="C335" s="358"/>
      <c r="D335" s="358"/>
      <c r="E335" s="319"/>
      <c r="F335" s="287" t="str">
        <f t="shared" si="30"/>
        <v>否</v>
      </c>
      <c r="G335" s="156" t="str">
        <f t="shared" si="31"/>
        <v>项</v>
      </c>
    </row>
    <row r="336" ht="36" customHeight="1" spans="1:7">
      <c r="A336" s="454" t="s">
        <v>683</v>
      </c>
      <c r="B336" s="315" t="s">
        <v>180</v>
      </c>
      <c r="C336" s="358">
        <v>0</v>
      </c>
      <c r="D336" s="358">
        <v>0</v>
      </c>
      <c r="E336" s="319" t="str">
        <f t="shared" ref="E336:E341" si="32">IF(C336&gt;0,D336/C336-1,IF(C336&lt;0,-(D336/C336-1),""))</f>
        <v/>
      </c>
      <c r="F336" s="287" t="str">
        <f t="shared" si="30"/>
        <v>否</v>
      </c>
      <c r="G336" s="156" t="str">
        <f t="shared" si="31"/>
        <v>项</v>
      </c>
    </row>
    <row r="337" ht="36" customHeight="1" spans="1:7">
      <c r="A337" s="454" t="s">
        <v>684</v>
      </c>
      <c r="B337" s="315" t="s">
        <v>685</v>
      </c>
      <c r="C337" s="358"/>
      <c r="D337" s="358"/>
      <c r="E337" s="319"/>
      <c r="F337" s="287" t="str">
        <f t="shared" si="30"/>
        <v>否</v>
      </c>
      <c r="G337" s="156" t="str">
        <f t="shared" si="31"/>
        <v>项</v>
      </c>
    </row>
    <row r="338" ht="36" customHeight="1" spans="1:7">
      <c r="A338" s="453" t="s">
        <v>686</v>
      </c>
      <c r="B338" s="311" t="s">
        <v>687</v>
      </c>
      <c r="C338" s="355"/>
      <c r="D338" s="355"/>
      <c r="E338" s="324"/>
      <c r="F338" s="287" t="str">
        <f t="shared" si="30"/>
        <v>否</v>
      </c>
      <c r="G338" s="156" t="str">
        <f t="shared" si="31"/>
        <v>款</v>
      </c>
    </row>
    <row r="339" ht="36" customHeight="1" spans="1:7">
      <c r="A339" s="454" t="s">
        <v>688</v>
      </c>
      <c r="B339" s="315" t="s">
        <v>162</v>
      </c>
      <c r="C339" s="358"/>
      <c r="D339" s="358"/>
      <c r="E339" s="319"/>
      <c r="F339" s="287" t="str">
        <f t="shared" si="30"/>
        <v>否</v>
      </c>
      <c r="G339" s="156" t="str">
        <f t="shared" si="31"/>
        <v>项</v>
      </c>
    </row>
    <row r="340" ht="36" customHeight="1" spans="1:7">
      <c r="A340" s="454" t="s">
        <v>689</v>
      </c>
      <c r="B340" s="315" t="s">
        <v>164</v>
      </c>
      <c r="C340" s="358">
        <v>0</v>
      </c>
      <c r="D340" s="358">
        <v>0</v>
      </c>
      <c r="E340" s="319" t="str">
        <f t="shared" si="32"/>
        <v/>
      </c>
      <c r="F340" s="287" t="str">
        <f t="shared" si="30"/>
        <v>否</v>
      </c>
      <c r="G340" s="156" t="str">
        <f t="shared" si="31"/>
        <v>项</v>
      </c>
    </row>
    <row r="341" ht="36" customHeight="1" spans="1:7">
      <c r="A341" s="454" t="s">
        <v>690</v>
      </c>
      <c r="B341" s="315" t="s">
        <v>166</v>
      </c>
      <c r="C341" s="358">
        <v>0</v>
      </c>
      <c r="D341" s="358">
        <v>0</v>
      </c>
      <c r="E341" s="319" t="str">
        <f t="shared" si="32"/>
        <v/>
      </c>
      <c r="F341" s="287" t="str">
        <f t="shared" si="30"/>
        <v>否</v>
      </c>
      <c r="G341" s="156" t="str">
        <f t="shared" si="31"/>
        <v>项</v>
      </c>
    </row>
    <row r="342" ht="36" customHeight="1" spans="1:7">
      <c r="A342" s="454" t="s">
        <v>691</v>
      </c>
      <c r="B342" s="315" t="s">
        <v>692</v>
      </c>
      <c r="C342" s="358"/>
      <c r="D342" s="358"/>
      <c r="E342" s="319"/>
      <c r="F342" s="287" t="str">
        <f t="shared" si="30"/>
        <v>否</v>
      </c>
      <c r="G342" s="156" t="str">
        <f t="shared" si="31"/>
        <v>项</v>
      </c>
    </row>
    <row r="343" ht="36" customHeight="1" spans="1:7">
      <c r="A343" s="454" t="s">
        <v>693</v>
      </c>
      <c r="B343" s="315" t="s">
        <v>694</v>
      </c>
      <c r="C343" s="358"/>
      <c r="D343" s="358"/>
      <c r="E343" s="319"/>
      <c r="F343" s="287" t="str">
        <f t="shared" si="30"/>
        <v>否</v>
      </c>
      <c r="G343" s="156" t="str">
        <f t="shared" si="31"/>
        <v>项</v>
      </c>
    </row>
    <row r="344" ht="36" customHeight="1" spans="1:7">
      <c r="A344" s="454" t="s">
        <v>695</v>
      </c>
      <c r="B344" s="315" t="s">
        <v>696</v>
      </c>
      <c r="C344" s="358"/>
      <c r="D344" s="358"/>
      <c r="E344" s="319"/>
      <c r="F344" s="287" t="str">
        <f t="shared" si="30"/>
        <v>否</v>
      </c>
      <c r="G344" s="156" t="str">
        <f t="shared" si="31"/>
        <v>项</v>
      </c>
    </row>
    <row r="345" ht="36" customHeight="1" spans="1:7">
      <c r="A345" s="454" t="s">
        <v>697</v>
      </c>
      <c r="B345" s="315" t="s">
        <v>264</v>
      </c>
      <c r="C345" s="358"/>
      <c r="D345" s="358"/>
      <c r="E345" s="319"/>
      <c r="F345" s="287" t="str">
        <f t="shared" si="30"/>
        <v>否</v>
      </c>
      <c r="G345" s="156" t="str">
        <f t="shared" si="31"/>
        <v>项</v>
      </c>
    </row>
    <row r="346" ht="36" customHeight="1" spans="1:7">
      <c r="A346" s="454" t="s">
        <v>698</v>
      </c>
      <c r="B346" s="315" t="s">
        <v>180</v>
      </c>
      <c r="C346" s="358">
        <v>0</v>
      </c>
      <c r="D346" s="358">
        <v>0</v>
      </c>
      <c r="E346" s="319" t="str">
        <f t="shared" ref="E346:E353" si="33">IF(C346&gt;0,D346/C346-1,IF(C346&lt;0,-(D346/C346-1),""))</f>
        <v/>
      </c>
      <c r="F346" s="287" t="str">
        <f t="shared" si="30"/>
        <v>否</v>
      </c>
      <c r="G346" s="156" t="str">
        <f t="shared" si="31"/>
        <v>项</v>
      </c>
    </row>
    <row r="347" ht="36" customHeight="1" spans="1:7">
      <c r="A347" s="454" t="s">
        <v>699</v>
      </c>
      <c r="B347" s="315" t="s">
        <v>700</v>
      </c>
      <c r="C347" s="358"/>
      <c r="D347" s="358"/>
      <c r="E347" s="319"/>
      <c r="F347" s="287" t="str">
        <f t="shared" si="30"/>
        <v>否</v>
      </c>
      <c r="G347" s="156" t="str">
        <f t="shared" si="31"/>
        <v>项</v>
      </c>
    </row>
    <row r="348" ht="36" customHeight="1" spans="1:7">
      <c r="A348" s="453" t="s">
        <v>701</v>
      </c>
      <c r="B348" s="311" t="s">
        <v>702</v>
      </c>
      <c r="C348" s="355"/>
      <c r="D348" s="355"/>
      <c r="E348" s="324"/>
      <c r="F348" s="287" t="str">
        <f t="shared" si="30"/>
        <v>否</v>
      </c>
      <c r="G348" s="156" t="str">
        <f t="shared" si="31"/>
        <v>款</v>
      </c>
    </row>
    <row r="349" ht="36" customHeight="1" spans="1:7">
      <c r="A349" s="454" t="s">
        <v>703</v>
      </c>
      <c r="B349" s="315" t="s">
        <v>162</v>
      </c>
      <c r="C349" s="358"/>
      <c r="D349" s="358"/>
      <c r="E349" s="319"/>
      <c r="F349" s="287" t="str">
        <f t="shared" si="30"/>
        <v>否</v>
      </c>
      <c r="G349" s="156" t="str">
        <f t="shared" si="31"/>
        <v>项</v>
      </c>
    </row>
    <row r="350" ht="36" customHeight="1" spans="1:7">
      <c r="A350" s="454" t="s">
        <v>704</v>
      </c>
      <c r="B350" s="315" t="s">
        <v>164</v>
      </c>
      <c r="C350" s="358">
        <v>0</v>
      </c>
      <c r="D350" s="358">
        <v>0</v>
      </c>
      <c r="E350" s="319" t="str">
        <f t="shared" si="33"/>
        <v/>
      </c>
      <c r="F350" s="287" t="str">
        <f t="shared" si="30"/>
        <v>否</v>
      </c>
      <c r="G350" s="156" t="str">
        <f t="shared" si="31"/>
        <v>项</v>
      </c>
    </row>
    <row r="351" ht="36" customHeight="1" spans="1:7">
      <c r="A351" s="454" t="s">
        <v>705</v>
      </c>
      <c r="B351" s="315" t="s">
        <v>166</v>
      </c>
      <c r="C351" s="358">
        <v>0</v>
      </c>
      <c r="D351" s="358">
        <v>0</v>
      </c>
      <c r="E351" s="319" t="str">
        <f t="shared" si="33"/>
        <v/>
      </c>
      <c r="F351" s="287" t="str">
        <f t="shared" si="30"/>
        <v>否</v>
      </c>
      <c r="G351" s="156" t="str">
        <f t="shared" si="31"/>
        <v>项</v>
      </c>
    </row>
    <row r="352" ht="36" customHeight="1" spans="1:7">
      <c r="A352" s="454" t="s">
        <v>706</v>
      </c>
      <c r="B352" s="315" t="s">
        <v>707</v>
      </c>
      <c r="C352" s="358">
        <v>0</v>
      </c>
      <c r="D352" s="358">
        <v>0</v>
      </c>
      <c r="E352" s="319" t="str">
        <f t="shared" si="33"/>
        <v/>
      </c>
      <c r="F352" s="287" t="str">
        <f t="shared" si="30"/>
        <v>否</v>
      </c>
      <c r="G352" s="156" t="str">
        <f t="shared" si="31"/>
        <v>项</v>
      </c>
    </row>
    <row r="353" ht="36" customHeight="1" spans="1:7">
      <c r="A353" s="454" t="s">
        <v>708</v>
      </c>
      <c r="B353" s="315" t="s">
        <v>709</v>
      </c>
      <c r="C353" s="358">
        <v>0</v>
      </c>
      <c r="D353" s="358">
        <v>0</v>
      </c>
      <c r="E353" s="319" t="str">
        <f t="shared" si="33"/>
        <v/>
      </c>
      <c r="F353" s="287" t="str">
        <f t="shared" si="30"/>
        <v>否</v>
      </c>
      <c r="G353" s="156" t="str">
        <f t="shared" si="31"/>
        <v>项</v>
      </c>
    </row>
    <row r="354" ht="36" customHeight="1" spans="1:7">
      <c r="A354" s="454" t="s">
        <v>710</v>
      </c>
      <c r="B354" s="315" t="s">
        <v>180</v>
      </c>
      <c r="C354" s="358"/>
      <c r="D354" s="358"/>
      <c r="E354" s="319"/>
      <c r="F354" s="287" t="str">
        <f t="shared" si="30"/>
        <v>否</v>
      </c>
      <c r="G354" s="156" t="str">
        <f t="shared" si="31"/>
        <v>项</v>
      </c>
    </row>
    <row r="355" ht="36" customHeight="1" spans="1:7">
      <c r="A355" s="454" t="s">
        <v>711</v>
      </c>
      <c r="B355" s="315" t="s">
        <v>712</v>
      </c>
      <c r="C355" s="358">
        <v>0</v>
      </c>
      <c r="D355" s="358">
        <v>0</v>
      </c>
      <c r="E355" s="319" t="str">
        <f t="shared" ref="E355:E361" si="34">IF(C355&gt;0,D355/C355-1,IF(C355&lt;0,-(D355/C355-1),""))</f>
        <v/>
      </c>
      <c r="F355" s="287" t="str">
        <f t="shared" si="30"/>
        <v>否</v>
      </c>
      <c r="G355" s="156" t="str">
        <f t="shared" si="31"/>
        <v>项</v>
      </c>
    </row>
    <row r="356" ht="36" customHeight="1" spans="1:7">
      <c r="A356" s="453" t="s">
        <v>713</v>
      </c>
      <c r="B356" s="311" t="s">
        <v>714</v>
      </c>
      <c r="C356" s="355">
        <f>SUM(C357:C361)</f>
        <v>0</v>
      </c>
      <c r="D356" s="355">
        <f>SUM(D357:D361)</f>
        <v>0</v>
      </c>
      <c r="E356" s="324" t="str">
        <f t="shared" si="34"/>
        <v/>
      </c>
      <c r="F356" s="287" t="str">
        <f t="shared" si="30"/>
        <v>否</v>
      </c>
      <c r="G356" s="156" t="str">
        <f t="shared" si="31"/>
        <v>款</v>
      </c>
    </row>
    <row r="357" ht="36" customHeight="1" spans="1:7">
      <c r="A357" s="454" t="s">
        <v>715</v>
      </c>
      <c r="B357" s="315" t="s">
        <v>162</v>
      </c>
      <c r="C357" s="358">
        <v>0</v>
      </c>
      <c r="D357" s="358">
        <v>0</v>
      </c>
      <c r="E357" s="319" t="str">
        <f t="shared" si="34"/>
        <v/>
      </c>
      <c r="F357" s="287" t="str">
        <f t="shared" si="30"/>
        <v>否</v>
      </c>
      <c r="G357" s="156" t="str">
        <f t="shared" si="31"/>
        <v>项</v>
      </c>
    </row>
    <row r="358" ht="36" customHeight="1" spans="1:7">
      <c r="A358" s="454" t="s">
        <v>716</v>
      </c>
      <c r="B358" s="315" t="s">
        <v>164</v>
      </c>
      <c r="C358" s="358">
        <v>0</v>
      </c>
      <c r="D358" s="358">
        <v>0</v>
      </c>
      <c r="E358" s="319" t="str">
        <f t="shared" si="34"/>
        <v/>
      </c>
      <c r="F358" s="287" t="str">
        <f t="shared" si="30"/>
        <v>否</v>
      </c>
      <c r="G358" s="156" t="str">
        <f t="shared" si="31"/>
        <v>项</v>
      </c>
    </row>
    <row r="359" ht="36" customHeight="1" spans="1:7">
      <c r="A359" s="454" t="s">
        <v>717</v>
      </c>
      <c r="B359" s="315" t="s">
        <v>264</v>
      </c>
      <c r="C359" s="358">
        <v>0</v>
      </c>
      <c r="D359" s="358">
        <v>0</v>
      </c>
      <c r="E359" s="319" t="str">
        <f t="shared" si="34"/>
        <v/>
      </c>
      <c r="F359" s="287" t="str">
        <f t="shared" si="30"/>
        <v>否</v>
      </c>
      <c r="G359" s="156" t="str">
        <f t="shared" si="31"/>
        <v>项</v>
      </c>
    </row>
    <row r="360" ht="36" customHeight="1" spans="1:7">
      <c r="A360" s="454" t="s">
        <v>718</v>
      </c>
      <c r="B360" s="315" t="s">
        <v>719</v>
      </c>
      <c r="C360" s="358">
        <v>0</v>
      </c>
      <c r="D360" s="358">
        <v>0</v>
      </c>
      <c r="E360" s="319" t="str">
        <f t="shared" si="34"/>
        <v/>
      </c>
      <c r="F360" s="287" t="str">
        <f t="shared" si="30"/>
        <v>否</v>
      </c>
      <c r="G360" s="156" t="str">
        <f t="shared" si="31"/>
        <v>项</v>
      </c>
    </row>
    <row r="361" ht="36" customHeight="1" spans="1:7">
      <c r="A361" s="454" t="s">
        <v>720</v>
      </c>
      <c r="B361" s="315" t="s">
        <v>721</v>
      </c>
      <c r="C361" s="358">
        <v>0</v>
      </c>
      <c r="D361" s="358">
        <v>0</v>
      </c>
      <c r="E361" s="319" t="str">
        <f t="shared" si="34"/>
        <v/>
      </c>
      <c r="F361" s="287" t="str">
        <f t="shared" si="30"/>
        <v>否</v>
      </c>
      <c r="G361" s="156" t="str">
        <f t="shared" si="31"/>
        <v>项</v>
      </c>
    </row>
    <row r="362" ht="36" customHeight="1" spans="1:7">
      <c r="A362" s="453" t="s">
        <v>722</v>
      </c>
      <c r="B362" s="311" t="s">
        <v>723</v>
      </c>
      <c r="C362" s="355"/>
      <c r="D362" s="355"/>
      <c r="E362" s="324"/>
      <c r="F362" s="287" t="str">
        <f t="shared" si="30"/>
        <v>否</v>
      </c>
      <c r="G362" s="156" t="str">
        <f t="shared" si="31"/>
        <v>款</v>
      </c>
    </row>
    <row r="363" ht="36" customHeight="1" spans="1:7">
      <c r="A363" s="454">
        <v>2049902</v>
      </c>
      <c r="B363" s="315" t="s">
        <v>724</v>
      </c>
      <c r="C363" s="358"/>
      <c r="D363" s="358"/>
      <c r="E363" s="319"/>
      <c r="F363" s="287" t="str">
        <f t="shared" si="30"/>
        <v>否</v>
      </c>
      <c r="G363" s="156" t="str">
        <f t="shared" si="31"/>
        <v>项</v>
      </c>
    </row>
    <row r="364" ht="36" customHeight="1" spans="1:7">
      <c r="A364" s="462" t="s">
        <v>725</v>
      </c>
      <c r="B364" s="315" t="s">
        <v>726</v>
      </c>
      <c r="C364" s="358"/>
      <c r="D364" s="358"/>
      <c r="E364" s="319"/>
      <c r="F364" s="287" t="str">
        <f t="shared" si="30"/>
        <v>否</v>
      </c>
      <c r="G364" s="156" t="str">
        <f t="shared" si="31"/>
        <v>项</v>
      </c>
    </row>
    <row r="365" ht="36" customHeight="1" spans="1:8">
      <c r="A365" s="463" t="s">
        <v>727</v>
      </c>
      <c r="B365" s="458" t="s">
        <v>543</v>
      </c>
      <c r="C365" s="459"/>
      <c r="D365" s="459"/>
      <c r="E365" s="324"/>
      <c r="F365" s="287" t="str">
        <f t="shared" si="30"/>
        <v>否</v>
      </c>
      <c r="G365" s="156" t="str">
        <f t="shared" si="31"/>
        <v>项</v>
      </c>
      <c r="H365" s="460"/>
    </row>
    <row r="366" ht="36" customHeight="1" spans="1:7">
      <c r="A366" s="463" t="s">
        <v>728</v>
      </c>
      <c r="B366" s="458" t="s">
        <v>729</v>
      </c>
      <c r="C366" s="459"/>
      <c r="D366" s="459"/>
      <c r="E366" s="324"/>
      <c r="F366" s="287" t="str">
        <f t="shared" si="30"/>
        <v>否</v>
      </c>
      <c r="G366" s="156" t="str">
        <f t="shared" si="31"/>
        <v>项</v>
      </c>
    </row>
    <row r="367" ht="36" customHeight="1" spans="1:7">
      <c r="A367" s="453" t="s">
        <v>79</v>
      </c>
      <c r="B367" s="311" t="s">
        <v>80</v>
      </c>
      <c r="C367" s="355">
        <f>C368+C373+C382+C388+C394+C398+C402+C406+C412+C419</f>
        <v>7980</v>
      </c>
      <c r="D367" s="355">
        <f>D368+D373+D382+D388+D394+D398+D402+D406+D412+D419</f>
        <v>9389</v>
      </c>
      <c r="E367" s="324"/>
      <c r="F367" s="287" t="str">
        <f t="shared" si="30"/>
        <v>是</v>
      </c>
      <c r="G367" s="156" t="str">
        <f t="shared" si="31"/>
        <v>类</v>
      </c>
    </row>
    <row r="368" ht="36" customHeight="1" spans="1:7">
      <c r="A368" s="453" t="s">
        <v>730</v>
      </c>
      <c r="B368" s="311" t="s">
        <v>731</v>
      </c>
      <c r="C368" s="355"/>
      <c r="D368" s="355"/>
      <c r="E368" s="324"/>
      <c r="F368" s="287" t="str">
        <f t="shared" si="30"/>
        <v>否</v>
      </c>
      <c r="G368" s="156" t="str">
        <f t="shared" si="31"/>
        <v>款</v>
      </c>
    </row>
    <row r="369" ht="36" customHeight="1" spans="1:7">
      <c r="A369" s="454" t="s">
        <v>732</v>
      </c>
      <c r="B369" s="315" t="s">
        <v>162</v>
      </c>
      <c r="C369" s="358"/>
      <c r="D369" s="358"/>
      <c r="E369" s="319"/>
      <c r="F369" s="287" t="str">
        <f t="shared" si="30"/>
        <v>否</v>
      </c>
      <c r="G369" s="156" t="str">
        <f t="shared" si="31"/>
        <v>项</v>
      </c>
    </row>
    <row r="370" ht="36" customHeight="1" spans="1:7">
      <c r="A370" s="454" t="s">
        <v>733</v>
      </c>
      <c r="B370" s="315" t="s">
        <v>164</v>
      </c>
      <c r="C370" s="358">
        <v>0</v>
      </c>
      <c r="D370" s="358">
        <v>0</v>
      </c>
      <c r="E370" s="319" t="str">
        <f>IF(C370&gt;0,D370/C370-1,IF(C370&lt;0,-(D370/C370-1),""))</f>
        <v/>
      </c>
      <c r="F370" s="287" t="str">
        <f t="shared" si="30"/>
        <v>否</v>
      </c>
      <c r="G370" s="156" t="str">
        <f t="shared" si="31"/>
        <v>项</v>
      </c>
    </row>
    <row r="371" ht="36" customHeight="1" spans="1:7">
      <c r="A371" s="454" t="s">
        <v>734</v>
      </c>
      <c r="B371" s="315" t="s">
        <v>166</v>
      </c>
      <c r="C371" s="358"/>
      <c r="D371" s="358"/>
      <c r="E371" s="319"/>
      <c r="F371" s="287" t="str">
        <f t="shared" si="30"/>
        <v>否</v>
      </c>
      <c r="G371" s="156" t="str">
        <f t="shared" si="31"/>
        <v>项</v>
      </c>
    </row>
    <row r="372" ht="36" customHeight="1" spans="1:7">
      <c r="A372" s="454" t="s">
        <v>735</v>
      </c>
      <c r="B372" s="315" t="s">
        <v>736</v>
      </c>
      <c r="C372" s="358"/>
      <c r="D372" s="358"/>
      <c r="E372" s="319"/>
      <c r="F372" s="287" t="str">
        <f t="shared" si="30"/>
        <v>否</v>
      </c>
      <c r="G372" s="156" t="str">
        <f t="shared" si="31"/>
        <v>项</v>
      </c>
    </row>
    <row r="373" ht="36" customHeight="1" spans="1:7">
      <c r="A373" s="453" t="s">
        <v>737</v>
      </c>
      <c r="B373" s="311" t="s">
        <v>738</v>
      </c>
      <c r="C373" s="355">
        <f>SUM(C374:C381)</f>
        <v>6485</v>
      </c>
      <c r="D373" s="355">
        <f>SUM(D374:D381)</f>
        <v>9335</v>
      </c>
      <c r="E373" s="324"/>
      <c r="F373" s="287" t="str">
        <f t="shared" si="30"/>
        <v>是</v>
      </c>
      <c r="G373" s="156" t="str">
        <f t="shared" si="31"/>
        <v>款</v>
      </c>
    </row>
    <row r="374" ht="36" customHeight="1" spans="1:7">
      <c r="A374" s="454" t="s">
        <v>739</v>
      </c>
      <c r="B374" s="315" t="s">
        <v>740</v>
      </c>
      <c r="C374" s="358">
        <v>150</v>
      </c>
      <c r="D374" s="358">
        <v>1278</v>
      </c>
      <c r="E374" s="319"/>
      <c r="F374" s="287" t="str">
        <f t="shared" si="30"/>
        <v>是</v>
      </c>
      <c r="G374" s="156" t="str">
        <f t="shared" si="31"/>
        <v>项</v>
      </c>
    </row>
    <row r="375" ht="36" customHeight="1" spans="1:7">
      <c r="A375" s="454" t="s">
        <v>741</v>
      </c>
      <c r="B375" s="315" t="s">
        <v>742</v>
      </c>
      <c r="C375" s="358">
        <v>4690</v>
      </c>
      <c r="D375" s="358">
        <v>5979</v>
      </c>
      <c r="E375" s="319"/>
      <c r="F375" s="287" t="str">
        <f t="shared" si="30"/>
        <v>是</v>
      </c>
      <c r="G375" s="156" t="str">
        <f t="shared" si="31"/>
        <v>项</v>
      </c>
    </row>
    <row r="376" ht="36" customHeight="1" spans="1:7">
      <c r="A376" s="454" t="s">
        <v>743</v>
      </c>
      <c r="B376" s="315" t="s">
        <v>744</v>
      </c>
      <c r="C376" s="358">
        <v>1597</v>
      </c>
      <c r="D376" s="358">
        <v>2069</v>
      </c>
      <c r="E376" s="319"/>
      <c r="F376" s="287" t="str">
        <f t="shared" si="30"/>
        <v>是</v>
      </c>
      <c r="G376" s="156" t="str">
        <f t="shared" si="31"/>
        <v>项</v>
      </c>
    </row>
    <row r="377" ht="36" customHeight="1" spans="1:7">
      <c r="A377" s="454" t="s">
        <v>745</v>
      </c>
      <c r="B377" s="315" t="s">
        <v>746</v>
      </c>
      <c r="C377" s="358">
        <v>48</v>
      </c>
      <c r="D377" s="358">
        <v>7</v>
      </c>
      <c r="E377" s="319"/>
      <c r="F377" s="287" t="str">
        <f t="shared" si="30"/>
        <v>是</v>
      </c>
      <c r="G377" s="156" t="str">
        <f t="shared" si="31"/>
        <v>项</v>
      </c>
    </row>
    <row r="378" ht="36" customHeight="1" spans="1:7">
      <c r="A378" s="454" t="s">
        <v>747</v>
      </c>
      <c r="B378" s="315" t="s">
        <v>748</v>
      </c>
      <c r="C378" s="358"/>
      <c r="D378" s="358"/>
      <c r="E378" s="319"/>
      <c r="F378" s="287" t="str">
        <f t="shared" si="30"/>
        <v>否</v>
      </c>
      <c r="G378" s="156" t="str">
        <f t="shared" si="31"/>
        <v>项</v>
      </c>
    </row>
    <row r="379" ht="36" customHeight="1" spans="1:7">
      <c r="A379" s="454" t="s">
        <v>749</v>
      </c>
      <c r="B379" s="315" t="s">
        <v>750</v>
      </c>
      <c r="C379" s="358">
        <v>0</v>
      </c>
      <c r="D379" s="358">
        <v>0</v>
      </c>
      <c r="E379" s="319" t="str">
        <f t="shared" ref="E379:E383" si="35">IF(C379&gt;0,D379/C379-1,IF(C379&lt;0,-(D379/C379-1),""))</f>
        <v/>
      </c>
      <c r="F379" s="287" t="str">
        <f t="shared" si="30"/>
        <v>否</v>
      </c>
      <c r="G379" s="156" t="str">
        <f t="shared" si="31"/>
        <v>项</v>
      </c>
    </row>
    <row r="380" ht="36" customHeight="1" spans="1:7">
      <c r="A380" s="454" t="s">
        <v>751</v>
      </c>
      <c r="B380" s="315" t="s">
        <v>752</v>
      </c>
      <c r="C380" s="358">
        <v>0</v>
      </c>
      <c r="D380" s="358">
        <v>0</v>
      </c>
      <c r="E380" s="319" t="str">
        <f t="shared" si="35"/>
        <v/>
      </c>
      <c r="F380" s="287" t="str">
        <f t="shared" si="30"/>
        <v>否</v>
      </c>
      <c r="G380" s="156" t="str">
        <f t="shared" si="31"/>
        <v>项</v>
      </c>
    </row>
    <row r="381" ht="36" customHeight="1" spans="1:7">
      <c r="A381" s="454" t="s">
        <v>753</v>
      </c>
      <c r="B381" s="315" t="s">
        <v>754</v>
      </c>
      <c r="C381" s="358"/>
      <c r="D381" s="358">
        <v>2</v>
      </c>
      <c r="E381" s="319"/>
      <c r="F381" s="287" t="str">
        <f t="shared" si="30"/>
        <v>是</v>
      </c>
      <c r="G381" s="156" t="str">
        <f t="shared" si="31"/>
        <v>项</v>
      </c>
    </row>
    <row r="382" ht="36" customHeight="1" spans="1:7">
      <c r="A382" s="453" t="s">
        <v>755</v>
      </c>
      <c r="B382" s="311" t="s">
        <v>756</v>
      </c>
      <c r="C382" s="355"/>
      <c r="D382" s="355"/>
      <c r="E382" s="324"/>
      <c r="F382" s="287" t="str">
        <f t="shared" si="30"/>
        <v>否</v>
      </c>
      <c r="G382" s="156" t="str">
        <f t="shared" si="31"/>
        <v>款</v>
      </c>
    </row>
    <row r="383" ht="36" customHeight="1" spans="1:7">
      <c r="A383" s="454" t="s">
        <v>757</v>
      </c>
      <c r="B383" s="315" t="s">
        <v>758</v>
      </c>
      <c r="C383" s="358">
        <v>0</v>
      </c>
      <c r="D383" s="358">
        <v>0</v>
      </c>
      <c r="E383" s="319" t="str">
        <f t="shared" si="35"/>
        <v/>
      </c>
      <c r="F383" s="287" t="str">
        <f t="shared" si="30"/>
        <v>否</v>
      </c>
      <c r="G383" s="156" t="str">
        <f t="shared" si="31"/>
        <v>项</v>
      </c>
    </row>
    <row r="384" ht="36" customHeight="1" spans="1:7">
      <c r="A384" s="454" t="s">
        <v>759</v>
      </c>
      <c r="B384" s="315" t="s">
        <v>760</v>
      </c>
      <c r="C384" s="358"/>
      <c r="D384" s="358"/>
      <c r="E384" s="319"/>
      <c r="F384" s="287" t="str">
        <f t="shared" si="30"/>
        <v>否</v>
      </c>
      <c r="G384" s="156" t="str">
        <f t="shared" si="31"/>
        <v>项</v>
      </c>
    </row>
    <row r="385" ht="36" customHeight="1" spans="1:7">
      <c r="A385" s="454" t="s">
        <v>761</v>
      </c>
      <c r="B385" s="315" t="s">
        <v>762</v>
      </c>
      <c r="C385" s="358"/>
      <c r="D385" s="358"/>
      <c r="E385" s="319"/>
      <c r="F385" s="287" t="str">
        <f t="shared" si="30"/>
        <v>否</v>
      </c>
      <c r="G385" s="156" t="str">
        <f t="shared" si="31"/>
        <v>项</v>
      </c>
    </row>
    <row r="386" ht="36" customHeight="1" spans="1:7">
      <c r="A386" s="454" t="s">
        <v>763</v>
      </c>
      <c r="B386" s="315" t="s">
        <v>764</v>
      </c>
      <c r="C386" s="358"/>
      <c r="D386" s="358"/>
      <c r="E386" s="319"/>
      <c r="F386" s="287" t="str">
        <f t="shared" si="30"/>
        <v>否</v>
      </c>
      <c r="G386" s="156" t="str">
        <f t="shared" si="31"/>
        <v>项</v>
      </c>
    </row>
    <row r="387" ht="36" customHeight="1" spans="1:7">
      <c r="A387" s="454" t="s">
        <v>765</v>
      </c>
      <c r="B387" s="315" t="s">
        <v>766</v>
      </c>
      <c r="C387" s="358"/>
      <c r="D387" s="358"/>
      <c r="E387" s="319"/>
      <c r="F387" s="287" t="str">
        <f t="shared" si="30"/>
        <v>否</v>
      </c>
      <c r="G387" s="156" t="str">
        <f t="shared" si="31"/>
        <v>项</v>
      </c>
    </row>
    <row r="388" ht="36" customHeight="1" spans="1:7">
      <c r="A388" s="453" t="s">
        <v>767</v>
      </c>
      <c r="B388" s="311" t="s">
        <v>768</v>
      </c>
      <c r="C388" s="355"/>
      <c r="D388" s="355"/>
      <c r="E388" s="324"/>
      <c r="F388" s="287" t="str">
        <f t="shared" ref="F388:F451" si="36">IF(LEN(A388)=3,"是",IF(B388&lt;&gt;"",IF(SUM(C388:D388)&lt;&gt;0,"是","否"),"是"))</f>
        <v>否</v>
      </c>
      <c r="G388" s="156" t="str">
        <f t="shared" ref="G388:G451" si="37">IF(LEN(A388)=3,"类",IF(LEN(A388)=5,"款","项"))</f>
        <v>款</v>
      </c>
    </row>
    <row r="389" ht="36" customHeight="1" spans="1:7">
      <c r="A389" s="454" t="s">
        <v>769</v>
      </c>
      <c r="B389" s="315" t="s">
        <v>770</v>
      </c>
      <c r="C389" s="358">
        <v>0</v>
      </c>
      <c r="D389" s="358">
        <v>0</v>
      </c>
      <c r="E389" s="319" t="str">
        <f t="shared" ref="E389:E393" si="38">IF(C389&gt;0,D389/C389-1,IF(C389&lt;0,-(D389/C389-1),""))</f>
        <v/>
      </c>
      <c r="F389" s="287" t="str">
        <f t="shared" si="36"/>
        <v>否</v>
      </c>
      <c r="G389" s="156" t="str">
        <f t="shared" si="37"/>
        <v>项</v>
      </c>
    </row>
    <row r="390" ht="36" customHeight="1" spans="1:7">
      <c r="A390" s="454" t="s">
        <v>771</v>
      </c>
      <c r="B390" s="315" t="s">
        <v>772</v>
      </c>
      <c r="C390" s="358"/>
      <c r="D390" s="358"/>
      <c r="E390" s="319"/>
      <c r="F390" s="287" t="str">
        <f t="shared" si="36"/>
        <v>否</v>
      </c>
      <c r="G390" s="156" t="str">
        <f t="shared" si="37"/>
        <v>项</v>
      </c>
    </row>
    <row r="391" ht="36" customHeight="1" spans="1:7">
      <c r="A391" s="454" t="s">
        <v>773</v>
      </c>
      <c r="B391" s="315" t="s">
        <v>774</v>
      </c>
      <c r="C391" s="358">
        <v>0</v>
      </c>
      <c r="D391" s="358">
        <v>0</v>
      </c>
      <c r="E391" s="319" t="str">
        <f t="shared" si="38"/>
        <v/>
      </c>
      <c r="F391" s="287" t="str">
        <f t="shared" si="36"/>
        <v>否</v>
      </c>
      <c r="G391" s="156" t="str">
        <f t="shared" si="37"/>
        <v>项</v>
      </c>
    </row>
    <row r="392" ht="36" customHeight="1" spans="1:7">
      <c r="A392" s="454" t="s">
        <v>775</v>
      </c>
      <c r="B392" s="315" t="s">
        <v>776</v>
      </c>
      <c r="C392" s="358">
        <v>0</v>
      </c>
      <c r="D392" s="358">
        <v>0</v>
      </c>
      <c r="E392" s="319" t="str">
        <f t="shared" si="38"/>
        <v/>
      </c>
      <c r="F392" s="287" t="str">
        <f t="shared" si="36"/>
        <v>否</v>
      </c>
      <c r="G392" s="156" t="str">
        <f t="shared" si="37"/>
        <v>项</v>
      </c>
    </row>
    <row r="393" ht="36" customHeight="1" spans="1:7">
      <c r="A393" s="454" t="s">
        <v>777</v>
      </c>
      <c r="B393" s="315" t="s">
        <v>778</v>
      </c>
      <c r="C393" s="358">
        <v>0</v>
      </c>
      <c r="D393" s="358">
        <v>0</v>
      </c>
      <c r="E393" s="319" t="str">
        <f t="shared" si="38"/>
        <v/>
      </c>
      <c r="F393" s="287" t="str">
        <f t="shared" si="36"/>
        <v>否</v>
      </c>
      <c r="G393" s="156" t="str">
        <f t="shared" si="37"/>
        <v>项</v>
      </c>
    </row>
    <row r="394" ht="36" customHeight="1" spans="1:7">
      <c r="A394" s="453" t="s">
        <v>779</v>
      </c>
      <c r="B394" s="311" t="s">
        <v>780</v>
      </c>
      <c r="C394" s="355"/>
      <c r="D394" s="355"/>
      <c r="E394" s="324"/>
      <c r="F394" s="287" t="str">
        <f t="shared" si="36"/>
        <v>否</v>
      </c>
      <c r="G394" s="156" t="str">
        <f t="shared" si="37"/>
        <v>款</v>
      </c>
    </row>
    <row r="395" ht="36" customHeight="1" spans="1:7">
      <c r="A395" s="454" t="s">
        <v>781</v>
      </c>
      <c r="B395" s="315" t="s">
        <v>782</v>
      </c>
      <c r="C395" s="358"/>
      <c r="D395" s="358"/>
      <c r="E395" s="319"/>
      <c r="F395" s="287" t="str">
        <f t="shared" si="36"/>
        <v>否</v>
      </c>
      <c r="G395" s="156" t="str">
        <f t="shared" si="37"/>
        <v>项</v>
      </c>
    </row>
    <row r="396" ht="36" customHeight="1" spans="1:7">
      <c r="A396" s="454" t="s">
        <v>783</v>
      </c>
      <c r="B396" s="315" t="s">
        <v>784</v>
      </c>
      <c r="C396" s="358">
        <v>0</v>
      </c>
      <c r="D396" s="358">
        <v>0</v>
      </c>
      <c r="E396" s="319" t="str">
        <f t="shared" ref="E396:E407" si="39">IF(C396&gt;0,D396/C396-1,IF(C396&lt;0,-(D396/C396-1),""))</f>
        <v/>
      </c>
      <c r="F396" s="287" t="str">
        <f t="shared" si="36"/>
        <v>否</v>
      </c>
      <c r="G396" s="156" t="str">
        <f t="shared" si="37"/>
        <v>项</v>
      </c>
    </row>
    <row r="397" ht="36" customHeight="1" spans="1:7">
      <c r="A397" s="454" t="s">
        <v>785</v>
      </c>
      <c r="B397" s="315" t="s">
        <v>786</v>
      </c>
      <c r="C397" s="358">
        <v>0</v>
      </c>
      <c r="D397" s="358">
        <v>0</v>
      </c>
      <c r="E397" s="319" t="str">
        <f t="shared" si="39"/>
        <v/>
      </c>
      <c r="F397" s="287" t="str">
        <f t="shared" si="36"/>
        <v>否</v>
      </c>
      <c r="G397" s="156" t="str">
        <f t="shared" si="37"/>
        <v>项</v>
      </c>
    </row>
    <row r="398" ht="36" customHeight="1" spans="1:7">
      <c r="A398" s="453" t="s">
        <v>787</v>
      </c>
      <c r="B398" s="311" t="s">
        <v>788</v>
      </c>
      <c r="C398" s="355">
        <f>SUM(C399:C401)</f>
        <v>0</v>
      </c>
      <c r="D398" s="355">
        <f>SUM(D399:D401)</f>
        <v>0</v>
      </c>
      <c r="E398" s="324" t="str">
        <f t="shared" si="39"/>
        <v/>
      </c>
      <c r="F398" s="287" t="str">
        <f t="shared" si="36"/>
        <v>否</v>
      </c>
      <c r="G398" s="156" t="str">
        <f t="shared" si="37"/>
        <v>款</v>
      </c>
    </row>
    <row r="399" ht="36" customHeight="1" spans="1:7">
      <c r="A399" s="454" t="s">
        <v>789</v>
      </c>
      <c r="B399" s="315" t="s">
        <v>790</v>
      </c>
      <c r="C399" s="358">
        <v>0</v>
      </c>
      <c r="D399" s="358">
        <v>0</v>
      </c>
      <c r="E399" s="319" t="str">
        <f t="shared" si="39"/>
        <v/>
      </c>
      <c r="F399" s="287" t="str">
        <f t="shared" si="36"/>
        <v>否</v>
      </c>
      <c r="G399" s="156" t="str">
        <f t="shared" si="37"/>
        <v>项</v>
      </c>
    </row>
    <row r="400" ht="36" customHeight="1" spans="1:7">
      <c r="A400" s="454" t="s">
        <v>791</v>
      </c>
      <c r="B400" s="315" t="s">
        <v>792</v>
      </c>
      <c r="C400" s="358">
        <v>0</v>
      </c>
      <c r="D400" s="358">
        <v>0</v>
      </c>
      <c r="E400" s="319" t="str">
        <f t="shared" si="39"/>
        <v/>
      </c>
      <c r="F400" s="287" t="str">
        <f t="shared" si="36"/>
        <v>否</v>
      </c>
      <c r="G400" s="156" t="str">
        <f t="shared" si="37"/>
        <v>项</v>
      </c>
    </row>
    <row r="401" ht="36" customHeight="1" spans="1:7">
      <c r="A401" s="454" t="s">
        <v>793</v>
      </c>
      <c r="B401" s="315" t="s">
        <v>794</v>
      </c>
      <c r="C401" s="358">
        <v>0</v>
      </c>
      <c r="D401" s="358">
        <v>0</v>
      </c>
      <c r="E401" s="319" t="str">
        <f t="shared" si="39"/>
        <v/>
      </c>
      <c r="F401" s="287" t="str">
        <f t="shared" si="36"/>
        <v>否</v>
      </c>
      <c r="G401" s="156" t="str">
        <f t="shared" si="37"/>
        <v>项</v>
      </c>
    </row>
    <row r="402" ht="36" customHeight="1" spans="1:7">
      <c r="A402" s="453" t="s">
        <v>795</v>
      </c>
      <c r="B402" s="311" t="s">
        <v>796</v>
      </c>
      <c r="C402" s="355">
        <v>5</v>
      </c>
      <c r="D402" s="355">
        <v>8</v>
      </c>
      <c r="E402" s="324">
        <f t="shared" si="39"/>
        <v>0.6</v>
      </c>
      <c r="F402" s="287" t="str">
        <f t="shared" si="36"/>
        <v>是</v>
      </c>
      <c r="G402" s="156" t="str">
        <f t="shared" si="37"/>
        <v>款</v>
      </c>
    </row>
    <row r="403" ht="36" customHeight="1" spans="1:7">
      <c r="A403" s="454" t="s">
        <v>797</v>
      </c>
      <c r="B403" s="315" t="s">
        <v>798</v>
      </c>
      <c r="C403" s="358">
        <v>5</v>
      </c>
      <c r="D403" s="358">
        <v>8</v>
      </c>
      <c r="E403" s="319">
        <f t="shared" si="39"/>
        <v>0.6</v>
      </c>
      <c r="F403" s="287" t="str">
        <f t="shared" si="36"/>
        <v>是</v>
      </c>
      <c r="G403" s="156" t="str">
        <f t="shared" si="37"/>
        <v>项</v>
      </c>
    </row>
    <row r="404" ht="36" customHeight="1" spans="1:7">
      <c r="A404" s="454" t="s">
        <v>799</v>
      </c>
      <c r="B404" s="315" t="s">
        <v>800</v>
      </c>
      <c r="C404" s="358">
        <v>0</v>
      </c>
      <c r="D404" s="358">
        <v>0</v>
      </c>
      <c r="E404" s="319" t="str">
        <f t="shared" si="39"/>
        <v/>
      </c>
      <c r="F404" s="287" t="str">
        <f t="shared" si="36"/>
        <v>否</v>
      </c>
      <c r="G404" s="156" t="str">
        <f t="shared" si="37"/>
        <v>项</v>
      </c>
    </row>
    <row r="405" ht="36" customHeight="1" spans="1:7">
      <c r="A405" s="454" t="s">
        <v>801</v>
      </c>
      <c r="B405" s="315" t="s">
        <v>802</v>
      </c>
      <c r="C405" s="358">
        <v>0</v>
      </c>
      <c r="D405" s="358">
        <v>0</v>
      </c>
      <c r="E405" s="319" t="str">
        <f t="shared" si="39"/>
        <v/>
      </c>
      <c r="F405" s="287" t="str">
        <f t="shared" si="36"/>
        <v>否</v>
      </c>
      <c r="G405" s="156" t="str">
        <f t="shared" si="37"/>
        <v>项</v>
      </c>
    </row>
    <row r="406" ht="36" customHeight="1" spans="1:7">
      <c r="A406" s="453" t="s">
        <v>803</v>
      </c>
      <c r="B406" s="311" t="s">
        <v>804</v>
      </c>
      <c r="C406" s="355">
        <v>40</v>
      </c>
      <c r="D406" s="355">
        <v>7</v>
      </c>
      <c r="E406" s="324">
        <f t="shared" si="39"/>
        <v>-0.825</v>
      </c>
      <c r="F406" s="287" t="str">
        <f t="shared" si="36"/>
        <v>是</v>
      </c>
      <c r="G406" s="156" t="str">
        <f t="shared" si="37"/>
        <v>款</v>
      </c>
    </row>
    <row r="407" ht="36" customHeight="1" spans="1:7">
      <c r="A407" s="454" t="s">
        <v>805</v>
      </c>
      <c r="B407" s="315" t="s">
        <v>806</v>
      </c>
      <c r="C407" s="358">
        <v>40</v>
      </c>
      <c r="D407" s="358">
        <v>7</v>
      </c>
      <c r="E407" s="319">
        <f t="shared" si="39"/>
        <v>-0.825</v>
      </c>
      <c r="F407" s="287" t="str">
        <f t="shared" si="36"/>
        <v>是</v>
      </c>
      <c r="G407" s="156" t="str">
        <f t="shared" si="37"/>
        <v>项</v>
      </c>
    </row>
    <row r="408" ht="36" customHeight="1" spans="1:7">
      <c r="A408" s="454" t="s">
        <v>807</v>
      </c>
      <c r="B408" s="315" t="s">
        <v>808</v>
      </c>
      <c r="C408" s="358"/>
      <c r="D408" s="358"/>
      <c r="E408" s="319"/>
      <c r="F408" s="287" t="str">
        <f t="shared" si="36"/>
        <v>否</v>
      </c>
      <c r="G408" s="156" t="str">
        <f t="shared" si="37"/>
        <v>项</v>
      </c>
    </row>
    <row r="409" ht="36" customHeight="1" spans="1:7">
      <c r="A409" s="454" t="s">
        <v>809</v>
      </c>
      <c r="B409" s="315" t="s">
        <v>810</v>
      </c>
      <c r="C409" s="358"/>
      <c r="D409" s="358"/>
      <c r="E409" s="319"/>
      <c r="F409" s="287" t="str">
        <f t="shared" si="36"/>
        <v>否</v>
      </c>
      <c r="G409" s="156" t="str">
        <f t="shared" si="37"/>
        <v>项</v>
      </c>
    </row>
    <row r="410" ht="36" customHeight="1" spans="1:7">
      <c r="A410" s="454" t="s">
        <v>811</v>
      </c>
      <c r="B410" s="315" t="s">
        <v>812</v>
      </c>
      <c r="C410" s="358">
        <v>0</v>
      </c>
      <c r="D410" s="358">
        <v>0</v>
      </c>
      <c r="E410" s="319" t="str">
        <f t="shared" ref="E410:E417" si="40">IF(C410&gt;0,D410/C410-1,IF(C410&lt;0,-(D410/C410-1),""))</f>
        <v/>
      </c>
      <c r="F410" s="287" t="str">
        <f t="shared" si="36"/>
        <v>否</v>
      </c>
      <c r="G410" s="156" t="str">
        <f t="shared" si="37"/>
        <v>项</v>
      </c>
    </row>
    <row r="411" ht="36" customHeight="1" spans="1:7">
      <c r="A411" s="454" t="s">
        <v>813</v>
      </c>
      <c r="B411" s="315" t="s">
        <v>814</v>
      </c>
      <c r="C411" s="358">
        <v>0</v>
      </c>
      <c r="D411" s="358">
        <v>0</v>
      </c>
      <c r="E411" s="319" t="str">
        <f t="shared" si="40"/>
        <v/>
      </c>
      <c r="F411" s="287" t="str">
        <f t="shared" si="36"/>
        <v>否</v>
      </c>
      <c r="G411" s="156" t="str">
        <f t="shared" si="37"/>
        <v>项</v>
      </c>
    </row>
    <row r="412" ht="36" customHeight="1" spans="1:7">
      <c r="A412" s="453" t="s">
        <v>815</v>
      </c>
      <c r="B412" s="311" t="s">
        <v>816</v>
      </c>
      <c r="C412" s="355">
        <v>1450</v>
      </c>
      <c r="D412" s="355">
        <v>39</v>
      </c>
      <c r="E412" s="324"/>
      <c r="F412" s="287" t="str">
        <f t="shared" si="36"/>
        <v>是</v>
      </c>
      <c r="G412" s="156" t="str">
        <f t="shared" si="37"/>
        <v>款</v>
      </c>
    </row>
    <row r="413" s="445" customFormat="1" ht="36" customHeight="1" spans="1:7">
      <c r="A413" s="454" t="s">
        <v>817</v>
      </c>
      <c r="B413" s="315" t="s">
        <v>818</v>
      </c>
      <c r="C413" s="358">
        <v>350</v>
      </c>
      <c r="D413" s="358">
        <v>0</v>
      </c>
      <c r="E413" s="319">
        <f t="shared" si="40"/>
        <v>-1</v>
      </c>
      <c r="F413" s="287" t="str">
        <f t="shared" si="36"/>
        <v>是</v>
      </c>
      <c r="G413" s="156" t="str">
        <f t="shared" si="37"/>
        <v>项</v>
      </c>
    </row>
    <row r="414" ht="36" customHeight="1" spans="1:7">
      <c r="A414" s="454" t="s">
        <v>819</v>
      </c>
      <c r="B414" s="315" t="s">
        <v>820</v>
      </c>
      <c r="C414" s="358">
        <v>150</v>
      </c>
      <c r="D414" s="358">
        <v>0</v>
      </c>
      <c r="E414" s="319">
        <f t="shared" si="40"/>
        <v>-1</v>
      </c>
      <c r="F414" s="287" t="str">
        <f t="shared" si="36"/>
        <v>是</v>
      </c>
      <c r="G414" s="156" t="str">
        <f t="shared" si="37"/>
        <v>项</v>
      </c>
    </row>
    <row r="415" ht="36" customHeight="1" spans="1:7">
      <c r="A415" s="454" t="s">
        <v>821</v>
      </c>
      <c r="B415" s="315" t="s">
        <v>822</v>
      </c>
      <c r="C415" s="358">
        <v>450</v>
      </c>
      <c r="D415" s="358">
        <v>0</v>
      </c>
      <c r="E415" s="319">
        <f t="shared" si="40"/>
        <v>-1</v>
      </c>
      <c r="F415" s="287" t="str">
        <f t="shared" si="36"/>
        <v>是</v>
      </c>
      <c r="G415" s="156" t="str">
        <f t="shared" si="37"/>
        <v>项</v>
      </c>
    </row>
    <row r="416" s="445" customFormat="1" ht="36" customHeight="1" spans="1:7">
      <c r="A416" s="454" t="s">
        <v>823</v>
      </c>
      <c r="B416" s="315" t="s">
        <v>824</v>
      </c>
      <c r="C416" s="358">
        <v>500</v>
      </c>
      <c r="D416" s="358">
        <v>39</v>
      </c>
      <c r="E416" s="319">
        <f t="shared" si="40"/>
        <v>-0.922</v>
      </c>
      <c r="F416" s="287" t="str">
        <f t="shared" si="36"/>
        <v>是</v>
      </c>
      <c r="G416" s="156" t="str">
        <f t="shared" si="37"/>
        <v>项</v>
      </c>
    </row>
    <row r="417" ht="36" customHeight="1" spans="1:7">
      <c r="A417" s="454" t="s">
        <v>825</v>
      </c>
      <c r="B417" s="315" t="s">
        <v>826</v>
      </c>
      <c r="C417" s="358">
        <v>0</v>
      </c>
      <c r="D417" s="358">
        <v>0</v>
      </c>
      <c r="E417" s="319" t="str">
        <f t="shared" si="40"/>
        <v/>
      </c>
      <c r="F417" s="287" t="str">
        <f t="shared" si="36"/>
        <v>否</v>
      </c>
      <c r="G417" s="156" t="str">
        <f t="shared" si="37"/>
        <v>项</v>
      </c>
    </row>
    <row r="418" ht="36" customHeight="1" spans="1:7">
      <c r="A418" s="454" t="s">
        <v>827</v>
      </c>
      <c r="B418" s="315" t="s">
        <v>828</v>
      </c>
      <c r="C418" s="358"/>
      <c r="D418" s="358"/>
      <c r="E418" s="319"/>
      <c r="F418" s="287" t="str">
        <f t="shared" si="36"/>
        <v>否</v>
      </c>
      <c r="G418" s="156" t="str">
        <f t="shared" si="37"/>
        <v>项</v>
      </c>
    </row>
    <row r="419" ht="36" customHeight="1" spans="1:7">
      <c r="A419" s="453" t="s">
        <v>829</v>
      </c>
      <c r="B419" s="311" t="s">
        <v>830</v>
      </c>
      <c r="C419" s="355"/>
      <c r="D419" s="355"/>
      <c r="E419" s="324"/>
      <c r="F419" s="287" t="str">
        <f t="shared" si="36"/>
        <v>否</v>
      </c>
      <c r="G419" s="156" t="str">
        <f t="shared" si="37"/>
        <v>款</v>
      </c>
    </row>
    <row r="420" ht="36" customHeight="1" spans="1:7">
      <c r="A420" s="317">
        <v>2059999</v>
      </c>
      <c r="B420" s="315" t="s">
        <v>831</v>
      </c>
      <c r="C420" s="358"/>
      <c r="D420" s="358"/>
      <c r="E420" s="319"/>
      <c r="F420" s="287" t="str">
        <f t="shared" si="36"/>
        <v>否</v>
      </c>
      <c r="G420" s="156" t="str">
        <f t="shared" si="37"/>
        <v>项</v>
      </c>
    </row>
    <row r="421" ht="36" customHeight="1" spans="1:8">
      <c r="A421" s="457" t="s">
        <v>832</v>
      </c>
      <c r="B421" s="458" t="s">
        <v>543</v>
      </c>
      <c r="C421" s="459"/>
      <c r="D421" s="459"/>
      <c r="E421" s="324"/>
      <c r="F421" s="287" t="str">
        <f t="shared" si="36"/>
        <v>否</v>
      </c>
      <c r="G421" s="156" t="str">
        <f t="shared" si="37"/>
        <v>项</v>
      </c>
      <c r="H421" s="460"/>
    </row>
    <row r="422" ht="36" customHeight="1" spans="1:7">
      <c r="A422" s="457" t="s">
        <v>833</v>
      </c>
      <c r="B422" s="458" t="s">
        <v>834</v>
      </c>
      <c r="C422" s="459"/>
      <c r="D422" s="459"/>
      <c r="E422" s="324"/>
      <c r="F422" s="287" t="str">
        <f t="shared" si="36"/>
        <v>否</v>
      </c>
      <c r="G422" s="156" t="str">
        <f t="shared" si="37"/>
        <v>项</v>
      </c>
    </row>
    <row r="423" ht="36" customHeight="1" spans="1:7">
      <c r="A423" s="453" t="s">
        <v>82</v>
      </c>
      <c r="B423" s="311" t="s">
        <v>83</v>
      </c>
      <c r="C423" s="355">
        <f>C424+C429+C438+C444+C449+C454+C459+C466+C470+C474</f>
        <v>1250</v>
      </c>
      <c r="D423" s="355">
        <f>D424+D429+D438+D444+D449+D454+D459+D466+D470+D474</f>
        <v>135</v>
      </c>
      <c r="E423" s="324"/>
      <c r="F423" s="287" t="str">
        <f t="shared" si="36"/>
        <v>是</v>
      </c>
      <c r="G423" s="156" t="str">
        <f t="shared" si="37"/>
        <v>类</v>
      </c>
    </row>
    <row r="424" ht="36" customHeight="1" spans="1:7">
      <c r="A424" s="453" t="s">
        <v>835</v>
      </c>
      <c r="B424" s="311" t="s">
        <v>836</v>
      </c>
      <c r="C424" s="355"/>
      <c r="D424" s="355"/>
      <c r="E424" s="324"/>
      <c r="F424" s="287" t="str">
        <f t="shared" si="36"/>
        <v>否</v>
      </c>
      <c r="G424" s="156" t="str">
        <f t="shared" si="37"/>
        <v>款</v>
      </c>
    </row>
    <row r="425" ht="36" customHeight="1" spans="1:7">
      <c r="A425" s="454" t="s">
        <v>837</v>
      </c>
      <c r="B425" s="315" t="s">
        <v>162</v>
      </c>
      <c r="C425" s="358"/>
      <c r="D425" s="358"/>
      <c r="E425" s="319"/>
      <c r="F425" s="287" t="str">
        <f t="shared" si="36"/>
        <v>否</v>
      </c>
      <c r="G425" s="156" t="str">
        <f t="shared" si="37"/>
        <v>项</v>
      </c>
    </row>
    <row r="426" ht="36" customHeight="1" spans="1:7">
      <c r="A426" s="454" t="s">
        <v>838</v>
      </c>
      <c r="B426" s="315" t="s">
        <v>164</v>
      </c>
      <c r="C426" s="358">
        <v>0</v>
      </c>
      <c r="D426" s="358">
        <v>0</v>
      </c>
      <c r="E426" s="319" t="str">
        <f>IF(C426&gt;0,D426/C426-1,IF(C426&lt;0,-(D426/C426-1),""))</f>
        <v/>
      </c>
      <c r="F426" s="287" t="str">
        <f t="shared" si="36"/>
        <v>否</v>
      </c>
      <c r="G426" s="156" t="str">
        <f t="shared" si="37"/>
        <v>项</v>
      </c>
    </row>
    <row r="427" ht="36" customHeight="1" spans="1:7">
      <c r="A427" s="454" t="s">
        <v>839</v>
      </c>
      <c r="B427" s="315" t="s">
        <v>166</v>
      </c>
      <c r="C427" s="358"/>
      <c r="D427" s="358"/>
      <c r="E427" s="319"/>
      <c r="F427" s="287" t="str">
        <f t="shared" si="36"/>
        <v>否</v>
      </c>
      <c r="G427" s="156" t="str">
        <f t="shared" si="37"/>
        <v>项</v>
      </c>
    </row>
    <row r="428" ht="36" customHeight="1" spans="1:7">
      <c r="A428" s="454" t="s">
        <v>840</v>
      </c>
      <c r="B428" s="315" t="s">
        <v>841</v>
      </c>
      <c r="C428" s="358"/>
      <c r="D428" s="358"/>
      <c r="E428" s="319"/>
      <c r="F428" s="287" t="str">
        <f t="shared" si="36"/>
        <v>否</v>
      </c>
      <c r="G428" s="156" t="str">
        <f t="shared" si="37"/>
        <v>项</v>
      </c>
    </row>
    <row r="429" ht="36" customHeight="1" spans="1:7">
      <c r="A429" s="453" t="s">
        <v>842</v>
      </c>
      <c r="B429" s="311" t="s">
        <v>843</v>
      </c>
      <c r="C429" s="355"/>
      <c r="D429" s="355"/>
      <c r="E429" s="324"/>
      <c r="F429" s="287" t="str">
        <f t="shared" si="36"/>
        <v>否</v>
      </c>
      <c r="G429" s="156" t="str">
        <f t="shared" si="37"/>
        <v>款</v>
      </c>
    </row>
    <row r="430" ht="36" customHeight="1" spans="1:7">
      <c r="A430" s="454" t="s">
        <v>844</v>
      </c>
      <c r="B430" s="315" t="s">
        <v>845</v>
      </c>
      <c r="C430" s="358"/>
      <c r="D430" s="358"/>
      <c r="E430" s="319"/>
      <c r="F430" s="287" t="str">
        <f t="shared" si="36"/>
        <v>否</v>
      </c>
      <c r="G430" s="156" t="str">
        <f t="shared" si="37"/>
        <v>项</v>
      </c>
    </row>
    <row r="431" ht="36" customHeight="1" spans="1:7">
      <c r="A431" s="454" t="s">
        <v>846</v>
      </c>
      <c r="B431" s="315" t="s">
        <v>847</v>
      </c>
      <c r="C431" s="358">
        <v>0</v>
      </c>
      <c r="D431" s="358">
        <v>0</v>
      </c>
      <c r="E431" s="319" t="str">
        <f t="shared" ref="E431:E433" si="41">IF(C431&gt;0,D431/C431-1,IF(C431&lt;0,-(D431/C431-1),""))</f>
        <v/>
      </c>
      <c r="F431" s="287" t="str">
        <f t="shared" si="36"/>
        <v>否</v>
      </c>
      <c r="G431" s="156" t="str">
        <f t="shared" si="37"/>
        <v>项</v>
      </c>
    </row>
    <row r="432" ht="36" customHeight="1" spans="1:7">
      <c r="A432" s="454" t="s">
        <v>848</v>
      </c>
      <c r="B432" s="315" t="s">
        <v>849</v>
      </c>
      <c r="C432" s="358">
        <v>0</v>
      </c>
      <c r="D432" s="358">
        <v>0</v>
      </c>
      <c r="E432" s="319" t="str">
        <f t="shared" si="41"/>
        <v/>
      </c>
      <c r="F432" s="287" t="str">
        <f t="shared" si="36"/>
        <v>否</v>
      </c>
      <c r="G432" s="156" t="str">
        <f t="shared" si="37"/>
        <v>项</v>
      </c>
    </row>
    <row r="433" ht="36" customHeight="1" spans="1:7">
      <c r="A433" s="454" t="s">
        <v>850</v>
      </c>
      <c r="B433" s="315" t="s">
        <v>851</v>
      </c>
      <c r="C433" s="358">
        <v>0</v>
      </c>
      <c r="D433" s="358">
        <v>0</v>
      </c>
      <c r="E433" s="319" t="str">
        <f t="shared" si="41"/>
        <v/>
      </c>
      <c r="F433" s="287" t="str">
        <f t="shared" si="36"/>
        <v>否</v>
      </c>
      <c r="G433" s="156" t="str">
        <f t="shared" si="37"/>
        <v>项</v>
      </c>
    </row>
    <row r="434" ht="36" customHeight="1" spans="1:7">
      <c r="A434" s="454" t="s">
        <v>852</v>
      </c>
      <c r="B434" s="315" t="s">
        <v>853</v>
      </c>
      <c r="C434" s="358"/>
      <c r="D434" s="358"/>
      <c r="E434" s="319"/>
      <c r="F434" s="287" t="str">
        <f t="shared" si="36"/>
        <v>否</v>
      </c>
      <c r="G434" s="156" t="str">
        <f t="shared" si="37"/>
        <v>项</v>
      </c>
    </row>
    <row r="435" ht="36" customHeight="1" spans="1:7">
      <c r="A435" s="454" t="s">
        <v>854</v>
      </c>
      <c r="B435" s="315" t="s">
        <v>855</v>
      </c>
      <c r="C435" s="358">
        <v>0</v>
      </c>
      <c r="D435" s="358">
        <v>0</v>
      </c>
      <c r="E435" s="319" t="str">
        <f>IF(C435&gt;0,D435/C435-1,IF(C435&lt;0,-(D435/C435-1),""))</f>
        <v/>
      </c>
      <c r="F435" s="287" t="str">
        <f t="shared" si="36"/>
        <v>否</v>
      </c>
      <c r="G435" s="156" t="str">
        <f t="shared" si="37"/>
        <v>项</v>
      </c>
    </row>
    <row r="436" ht="36" customHeight="1" spans="1:7">
      <c r="A436" s="456">
        <v>2060208</v>
      </c>
      <c r="B436" s="464" t="s">
        <v>856</v>
      </c>
      <c r="C436" s="358">
        <v>0</v>
      </c>
      <c r="D436" s="358">
        <v>0</v>
      </c>
      <c r="E436" s="319" t="str">
        <f>IF(C436&gt;0,D436/C436-1,IF(C436&lt;0,-(D436/C436-1),""))</f>
        <v/>
      </c>
      <c r="F436" s="287" t="str">
        <f t="shared" si="36"/>
        <v>否</v>
      </c>
      <c r="G436" s="156" t="str">
        <f t="shared" si="37"/>
        <v>项</v>
      </c>
    </row>
    <row r="437" ht="36" customHeight="1" spans="1:7">
      <c r="A437" s="454" t="s">
        <v>857</v>
      </c>
      <c r="B437" s="315" t="s">
        <v>858</v>
      </c>
      <c r="C437" s="358"/>
      <c r="D437" s="358"/>
      <c r="E437" s="319"/>
      <c r="F437" s="287" t="str">
        <f t="shared" si="36"/>
        <v>否</v>
      </c>
      <c r="G437" s="156" t="str">
        <f t="shared" si="37"/>
        <v>项</v>
      </c>
    </row>
    <row r="438" ht="36" customHeight="1" spans="1:7">
      <c r="A438" s="453" t="s">
        <v>859</v>
      </c>
      <c r="B438" s="311" t="s">
        <v>860</v>
      </c>
      <c r="C438" s="355"/>
      <c r="D438" s="355"/>
      <c r="E438" s="324"/>
      <c r="F438" s="287" t="str">
        <f t="shared" si="36"/>
        <v>否</v>
      </c>
      <c r="G438" s="156" t="str">
        <f t="shared" si="37"/>
        <v>款</v>
      </c>
    </row>
    <row r="439" ht="36" customHeight="1" spans="1:7">
      <c r="A439" s="454" t="s">
        <v>861</v>
      </c>
      <c r="B439" s="315" t="s">
        <v>845</v>
      </c>
      <c r="C439" s="358"/>
      <c r="D439" s="358"/>
      <c r="E439" s="319"/>
      <c r="F439" s="287" t="str">
        <f t="shared" si="36"/>
        <v>否</v>
      </c>
      <c r="G439" s="156" t="str">
        <f t="shared" si="37"/>
        <v>项</v>
      </c>
    </row>
    <row r="440" ht="36" customHeight="1" spans="1:7">
      <c r="A440" s="454" t="s">
        <v>862</v>
      </c>
      <c r="B440" s="315" t="s">
        <v>863</v>
      </c>
      <c r="C440" s="358"/>
      <c r="D440" s="358"/>
      <c r="E440" s="319"/>
      <c r="F440" s="287" t="str">
        <f t="shared" si="36"/>
        <v>否</v>
      </c>
      <c r="G440" s="156" t="str">
        <f t="shared" si="37"/>
        <v>项</v>
      </c>
    </row>
    <row r="441" ht="36" customHeight="1" spans="1:7">
      <c r="A441" s="454" t="s">
        <v>864</v>
      </c>
      <c r="B441" s="315" t="s">
        <v>865</v>
      </c>
      <c r="C441" s="358">
        <v>0</v>
      </c>
      <c r="D441" s="358">
        <v>0</v>
      </c>
      <c r="E441" s="319" t="str">
        <f t="shared" ref="E441:E443" si="42">IF(C441&gt;0,D441/C441-1,IF(C441&lt;0,-(D441/C441-1),""))</f>
        <v/>
      </c>
      <c r="F441" s="287" t="str">
        <f t="shared" si="36"/>
        <v>否</v>
      </c>
      <c r="G441" s="156" t="str">
        <f t="shared" si="37"/>
        <v>项</v>
      </c>
    </row>
    <row r="442" ht="36" customHeight="1" spans="1:7">
      <c r="A442" s="454" t="s">
        <v>866</v>
      </c>
      <c r="B442" s="315" t="s">
        <v>867</v>
      </c>
      <c r="C442" s="358">
        <v>0</v>
      </c>
      <c r="D442" s="358">
        <v>0</v>
      </c>
      <c r="E442" s="319" t="str">
        <f t="shared" si="42"/>
        <v/>
      </c>
      <c r="F442" s="287" t="str">
        <f t="shared" si="36"/>
        <v>否</v>
      </c>
      <c r="G442" s="156" t="str">
        <f t="shared" si="37"/>
        <v>项</v>
      </c>
    </row>
    <row r="443" ht="36" customHeight="1" spans="1:7">
      <c r="A443" s="454" t="s">
        <v>868</v>
      </c>
      <c r="B443" s="315" t="s">
        <v>869</v>
      </c>
      <c r="C443" s="358">
        <v>0</v>
      </c>
      <c r="D443" s="358">
        <v>0</v>
      </c>
      <c r="E443" s="319" t="str">
        <f t="shared" si="42"/>
        <v/>
      </c>
      <c r="F443" s="287" t="str">
        <f t="shared" si="36"/>
        <v>否</v>
      </c>
      <c r="G443" s="156" t="str">
        <f t="shared" si="37"/>
        <v>项</v>
      </c>
    </row>
    <row r="444" ht="36" customHeight="1" spans="1:7">
      <c r="A444" s="453" t="s">
        <v>870</v>
      </c>
      <c r="B444" s="311" t="s">
        <v>871</v>
      </c>
      <c r="C444" s="355">
        <v>1015</v>
      </c>
      <c r="D444" s="355">
        <v>107</v>
      </c>
      <c r="E444" s="324"/>
      <c r="F444" s="287" t="str">
        <f t="shared" si="36"/>
        <v>是</v>
      </c>
      <c r="G444" s="156" t="str">
        <f t="shared" si="37"/>
        <v>款</v>
      </c>
    </row>
    <row r="445" ht="36" customHeight="1" spans="1:7">
      <c r="A445" s="454" t="s">
        <v>872</v>
      </c>
      <c r="B445" s="315" t="s">
        <v>845</v>
      </c>
      <c r="C445" s="358"/>
      <c r="D445" s="358"/>
      <c r="E445" s="319"/>
      <c r="F445" s="287" t="str">
        <f t="shared" si="36"/>
        <v>否</v>
      </c>
      <c r="G445" s="156" t="str">
        <f t="shared" si="37"/>
        <v>项</v>
      </c>
    </row>
    <row r="446" ht="36" customHeight="1" spans="1:7">
      <c r="A446" s="454" t="s">
        <v>873</v>
      </c>
      <c r="B446" s="315" t="s">
        <v>874</v>
      </c>
      <c r="C446" s="358">
        <v>1015</v>
      </c>
      <c r="D446" s="358">
        <v>2</v>
      </c>
      <c r="E446" s="319"/>
      <c r="F446" s="287" t="str">
        <f t="shared" si="36"/>
        <v>是</v>
      </c>
      <c r="G446" s="156" t="str">
        <f t="shared" si="37"/>
        <v>项</v>
      </c>
    </row>
    <row r="447" ht="36" customHeight="1" spans="1:7">
      <c r="A447" s="465">
        <v>2060405</v>
      </c>
      <c r="B447" s="315" t="s">
        <v>875</v>
      </c>
      <c r="C447" s="358"/>
      <c r="D447" s="358"/>
      <c r="E447" s="319"/>
      <c r="F447" s="287" t="str">
        <f t="shared" si="36"/>
        <v>否</v>
      </c>
      <c r="G447" s="156" t="str">
        <f t="shared" si="37"/>
        <v>项</v>
      </c>
    </row>
    <row r="448" ht="36" customHeight="1" spans="1:7">
      <c r="A448" s="454" t="s">
        <v>876</v>
      </c>
      <c r="B448" s="315" t="s">
        <v>877</v>
      </c>
      <c r="C448" s="358"/>
      <c r="D448" s="358">
        <v>105</v>
      </c>
      <c r="E448" s="319"/>
      <c r="F448" s="287" t="str">
        <f t="shared" si="36"/>
        <v>是</v>
      </c>
      <c r="G448" s="156" t="str">
        <f t="shared" si="37"/>
        <v>项</v>
      </c>
    </row>
    <row r="449" ht="36" customHeight="1" spans="1:7">
      <c r="A449" s="453" t="s">
        <v>878</v>
      </c>
      <c r="B449" s="311" t="s">
        <v>879</v>
      </c>
      <c r="C449" s="355">
        <v>200</v>
      </c>
      <c r="D449" s="355"/>
      <c r="E449" s="324"/>
      <c r="F449" s="287" t="str">
        <f t="shared" si="36"/>
        <v>是</v>
      </c>
      <c r="G449" s="156" t="str">
        <f t="shared" si="37"/>
        <v>款</v>
      </c>
    </row>
    <row r="450" ht="36" customHeight="1" spans="1:7">
      <c r="A450" s="454" t="s">
        <v>880</v>
      </c>
      <c r="B450" s="315" t="s">
        <v>845</v>
      </c>
      <c r="C450" s="358"/>
      <c r="D450" s="358"/>
      <c r="E450" s="319"/>
      <c r="F450" s="287" t="str">
        <f t="shared" si="36"/>
        <v>否</v>
      </c>
      <c r="G450" s="156" t="str">
        <f t="shared" si="37"/>
        <v>项</v>
      </c>
    </row>
    <row r="451" ht="36" customHeight="1" spans="1:7">
      <c r="A451" s="454" t="s">
        <v>881</v>
      </c>
      <c r="B451" s="315" t="s">
        <v>882</v>
      </c>
      <c r="C451" s="358">
        <v>0</v>
      </c>
      <c r="D451" s="358">
        <v>0</v>
      </c>
      <c r="E451" s="319" t="str">
        <f>IF(C451&gt;0,D451/C451-1,IF(C451&lt;0,-(D451/C451-1),""))</f>
        <v/>
      </c>
      <c r="F451" s="287" t="str">
        <f t="shared" si="36"/>
        <v>否</v>
      </c>
      <c r="G451" s="156" t="str">
        <f t="shared" si="37"/>
        <v>项</v>
      </c>
    </row>
    <row r="452" ht="36" customHeight="1" spans="1:7">
      <c r="A452" s="454" t="s">
        <v>883</v>
      </c>
      <c r="B452" s="315" t="s">
        <v>884</v>
      </c>
      <c r="C452" s="358">
        <v>200</v>
      </c>
      <c r="D452" s="358"/>
      <c r="E452" s="319"/>
      <c r="F452" s="287" t="str">
        <f t="shared" ref="F452:F515" si="43">IF(LEN(A452)=3,"是",IF(B452&lt;&gt;"",IF(SUM(C452:D452)&lt;&gt;0,"是","否"),"是"))</f>
        <v>是</v>
      </c>
      <c r="G452" s="156" t="str">
        <f t="shared" ref="G452:G515" si="44">IF(LEN(A452)=3,"类",IF(LEN(A452)=5,"款","项"))</f>
        <v>项</v>
      </c>
    </row>
    <row r="453" ht="36" customHeight="1" spans="1:7">
      <c r="A453" s="454" t="s">
        <v>885</v>
      </c>
      <c r="B453" s="315" t="s">
        <v>886</v>
      </c>
      <c r="C453" s="358"/>
      <c r="D453" s="358"/>
      <c r="E453" s="319"/>
      <c r="F453" s="287" t="str">
        <f t="shared" si="43"/>
        <v>否</v>
      </c>
      <c r="G453" s="156" t="str">
        <f t="shared" si="44"/>
        <v>项</v>
      </c>
    </row>
    <row r="454" ht="36" customHeight="1" spans="1:7">
      <c r="A454" s="453" t="s">
        <v>887</v>
      </c>
      <c r="B454" s="311" t="s">
        <v>888</v>
      </c>
      <c r="C454" s="355"/>
      <c r="D454" s="355"/>
      <c r="E454" s="324"/>
      <c r="F454" s="287" t="str">
        <f t="shared" si="43"/>
        <v>否</v>
      </c>
      <c r="G454" s="156" t="str">
        <f t="shared" si="44"/>
        <v>款</v>
      </c>
    </row>
    <row r="455" ht="36" customHeight="1" spans="1:7">
      <c r="A455" s="454" t="s">
        <v>889</v>
      </c>
      <c r="B455" s="315" t="s">
        <v>890</v>
      </c>
      <c r="C455" s="358"/>
      <c r="D455" s="358"/>
      <c r="E455" s="319"/>
      <c r="F455" s="287" t="str">
        <f t="shared" si="43"/>
        <v>否</v>
      </c>
      <c r="G455" s="156" t="str">
        <f t="shared" si="44"/>
        <v>项</v>
      </c>
    </row>
    <row r="456" ht="36" customHeight="1" spans="1:7">
      <c r="A456" s="454" t="s">
        <v>891</v>
      </c>
      <c r="B456" s="315" t="s">
        <v>892</v>
      </c>
      <c r="C456" s="358"/>
      <c r="D456" s="358"/>
      <c r="E456" s="319"/>
      <c r="F456" s="287" t="str">
        <f t="shared" si="43"/>
        <v>否</v>
      </c>
      <c r="G456" s="156" t="str">
        <f t="shared" si="44"/>
        <v>项</v>
      </c>
    </row>
    <row r="457" ht="36" customHeight="1" spans="1:7">
      <c r="A457" s="454" t="s">
        <v>893</v>
      </c>
      <c r="B457" s="315" t="s">
        <v>894</v>
      </c>
      <c r="C457" s="358">
        <v>0</v>
      </c>
      <c r="D457" s="358">
        <v>0</v>
      </c>
      <c r="E457" s="319" t="str">
        <f>IF(C457&gt;0,D457/C457-1,IF(C457&lt;0,-(D457/C457-1),""))</f>
        <v/>
      </c>
      <c r="F457" s="287" t="str">
        <f t="shared" si="43"/>
        <v>否</v>
      </c>
      <c r="G457" s="156" t="str">
        <f t="shared" si="44"/>
        <v>项</v>
      </c>
    </row>
    <row r="458" ht="36" customHeight="1" spans="1:7">
      <c r="A458" s="454" t="s">
        <v>895</v>
      </c>
      <c r="B458" s="315" t="s">
        <v>896</v>
      </c>
      <c r="C458" s="358"/>
      <c r="D458" s="358"/>
      <c r="E458" s="319"/>
      <c r="F458" s="287" t="str">
        <f t="shared" si="43"/>
        <v>否</v>
      </c>
      <c r="G458" s="156" t="str">
        <f t="shared" si="44"/>
        <v>项</v>
      </c>
    </row>
    <row r="459" ht="36" customHeight="1" spans="1:7">
      <c r="A459" s="453" t="s">
        <v>897</v>
      </c>
      <c r="B459" s="311" t="s">
        <v>898</v>
      </c>
      <c r="C459" s="355">
        <v>35</v>
      </c>
      <c r="D459" s="355">
        <v>28</v>
      </c>
      <c r="E459" s="324"/>
      <c r="F459" s="287" t="str">
        <f t="shared" si="43"/>
        <v>是</v>
      </c>
      <c r="G459" s="156" t="str">
        <f t="shared" si="44"/>
        <v>款</v>
      </c>
    </row>
    <row r="460" ht="36" customHeight="1" spans="1:7">
      <c r="A460" s="454" t="s">
        <v>899</v>
      </c>
      <c r="B460" s="315" t="s">
        <v>845</v>
      </c>
      <c r="C460" s="358">
        <v>15</v>
      </c>
      <c r="D460" s="358"/>
      <c r="E460" s="319"/>
      <c r="F460" s="287" t="str">
        <f t="shared" si="43"/>
        <v>是</v>
      </c>
      <c r="G460" s="156" t="str">
        <f t="shared" si="44"/>
        <v>项</v>
      </c>
    </row>
    <row r="461" ht="36" customHeight="1" spans="1:7">
      <c r="A461" s="454" t="s">
        <v>900</v>
      </c>
      <c r="B461" s="315" t="s">
        <v>901</v>
      </c>
      <c r="C461" s="358">
        <v>20</v>
      </c>
      <c r="D461" s="358">
        <v>28</v>
      </c>
      <c r="E461" s="319"/>
      <c r="F461" s="287" t="str">
        <f t="shared" si="43"/>
        <v>是</v>
      </c>
      <c r="G461" s="156" t="str">
        <f t="shared" si="44"/>
        <v>项</v>
      </c>
    </row>
    <row r="462" ht="36" customHeight="1" spans="1:7">
      <c r="A462" s="454" t="s">
        <v>902</v>
      </c>
      <c r="B462" s="315" t="s">
        <v>903</v>
      </c>
      <c r="C462" s="358"/>
      <c r="D462" s="358"/>
      <c r="E462" s="319"/>
      <c r="F462" s="287" t="str">
        <f t="shared" si="43"/>
        <v>否</v>
      </c>
      <c r="G462" s="156" t="str">
        <f t="shared" si="44"/>
        <v>项</v>
      </c>
    </row>
    <row r="463" ht="36" customHeight="1" spans="1:7">
      <c r="A463" s="454" t="s">
        <v>904</v>
      </c>
      <c r="B463" s="315" t="s">
        <v>905</v>
      </c>
      <c r="C463" s="358"/>
      <c r="D463" s="358"/>
      <c r="E463" s="319"/>
      <c r="F463" s="287" t="str">
        <f t="shared" si="43"/>
        <v>否</v>
      </c>
      <c r="G463" s="156" t="str">
        <f t="shared" si="44"/>
        <v>项</v>
      </c>
    </row>
    <row r="464" ht="36" customHeight="1" spans="1:7">
      <c r="A464" s="454" t="s">
        <v>906</v>
      </c>
      <c r="B464" s="315" t="s">
        <v>907</v>
      </c>
      <c r="C464" s="358">
        <v>0</v>
      </c>
      <c r="D464" s="358">
        <v>0</v>
      </c>
      <c r="E464" s="319" t="str">
        <f>IF(C464&gt;0,D464/C464-1,IF(C464&lt;0,-(D464/C464-1),""))</f>
        <v/>
      </c>
      <c r="F464" s="287" t="str">
        <f t="shared" si="43"/>
        <v>否</v>
      </c>
      <c r="G464" s="156" t="str">
        <f t="shared" si="44"/>
        <v>项</v>
      </c>
    </row>
    <row r="465" ht="36" customHeight="1" spans="1:7">
      <c r="A465" s="454" t="s">
        <v>908</v>
      </c>
      <c r="B465" s="315" t="s">
        <v>909</v>
      </c>
      <c r="C465" s="358"/>
      <c r="D465" s="358"/>
      <c r="E465" s="319"/>
      <c r="F465" s="287" t="str">
        <f t="shared" si="43"/>
        <v>否</v>
      </c>
      <c r="G465" s="156" t="str">
        <f t="shared" si="44"/>
        <v>项</v>
      </c>
    </row>
    <row r="466" ht="36" customHeight="1" spans="1:7">
      <c r="A466" s="453" t="s">
        <v>910</v>
      </c>
      <c r="B466" s="311" t="s">
        <v>911</v>
      </c>
      <c r="C466" s="355"/>
      <c r="D466" s="355"/>
      <c r="E466" s="324"/>
      <c r="F466" s="287" t="str">
        <f t="shared" si="43"/>
        <v>否</v>
      </c>
      <c r="G466" s="156" t="str">
        <f t="shared" si="44"/>
        <v>款</v>
      </c>
    </row>
    <row r="467" ht="36" customHeight="1" spans="1:7">
      <c r="A467" s="454" t="s">
        <v>912</v>
      </c>
      <c r="B467" s="315" t="s">
        <v>913</v>
      </c>
      <c r="C467" s="358"/>
      <c r="D467" s="358"/>
      <c r="E467" s="319"/>
      <c r="F467" s="287" t="str">
        <f t="shared" si="43"/>
        <v>否</v>
      </c>
      <c r="G467" s="156" t="str">
        <f t="shared" si="44"/>
        <v>项</v>
      </c>
    </row>
    <row r="468" ht="36" customHeight="1" spans="1:7">
      <c r="A468" s="454" t="s">
        <v>914</v>
      </c>
      <c r="B468" s="315" t="s">
        <v>915</v>
      </c>
      <c r="C468" s="358"/>
      <c r="D468" s="358"/>
      <c r="E468" s="319"/>
      <c r="F468" s="287" t="str">
        <f t="shared" si="43"/>
        <v>否</v>
      </c>
      <c r="G468" s="156" t="str">
        <f t="shared" si="44"/>
        <v>项</v>
      </c>
    </row>
    <row r="469" ht="36" customHeight="1" spans="1:7">
      <c r="A469" s="454" t="s">
        <v>916</v>
      </c>
      <c r="B469" s="315" t="s">
        <v>917</v>
      </c>
      <c r="C469" s="358">
        <v>0</v>
      </c>
      <c r="D469" s="358">
        <v>0</v>
      </c>
      <c r="E469" s="319" t="str">
        <f>IF(C469&gt;0,D469/C469-1,IF(C469&lt;0,-(D469/C469-1),""))</f>
        <v/>
      </c>
      <c r="F469" s="287" t="str">
        <f t="shared" si="43"/>
        <v>否</v>
      </c>
      <c r="G469" s="156" t="str">
        <f t="shared" si="44"/>
        <v>项</v>
      </c>
    </row>
    <row r="470" ht="36" customHeight="1" spans="1:7">
      <c r="A470" s="453" t="s">
        <v>918</v>
      </c>
      <c r="B470" s="311" t="s">
        <v>919</v>
      </c>
      <c r="C470" s="355"/>
      <c r="D470" s="355"/>
      <c r="E470" s="324"/>
      <c r="F470" s="287" t="str">
        <f t="shared" si="43"/>
        <v>否</v>
      </c>
      <c r="G470" s="156" t="str">
        <f t="shared" si="44"/>
        <v>款</v>
      </c>
    </row>
    <row r="471" ht="36" customHeight="1" spans="1:7">
      <c r="A471" s="454" t="s">
        <v>920</v>
      </c>
      <c r="B471" s="315" t="s">
        <v>921</v>
      </c>
      <c r="C471" s="358"/>
      <c r="D471" s="358"/>
      <c r="E471" s="319"/>
      <c r="F471" s="287" t="str">
        <f t="shared" si="43"/>
        <v>否</v>
      </c>
      <c r="G471" s="156" t="str">
        <f t="shared" si="44"/>
        <v>项</v>
      </c>
    </row>
    <row r="472" ht="36" customHeight="1" spans="1:7">
      <c r="A472" s="454" t="s">
        <v>922</v>
      </c>
      <c r="B472" s="315" t="s">
        <v>923</v>
      </c>
      <c r="C472" s="358"/>
      <c r="D472" s="358"/>
      <c r="E472" s="319"/>
      <c r="F472" s="287" t="str">
        <f t="shared" si="43"/>
        <v>否</v>
      </c>
      <c r="G472" s="156" t="str">
        <f t="shared" si="44"/>
        <v>项</v>
      </c>
    </row>
    <row r="473" ht="36" customHeight="1" spans="1:7">
      <c r="A473" s="454" t="s">
        <v>924</v>
      </c>
      <c r="B473" s="315" t="s">
        <v>925</v>
      </c>
      <c r="C473" s="358">
        <v>0</v>
      </c>
      <c r="D473" s="358">
        <v>0</v>
      </c>
      <c r="E473" s="319" t="str">
        <f>IF(C473&gt;0,D473/C473-1,IF(C473&lt;0,-(D473/C473-1),""))</f>
        <v/>
      </c>
      <c r="F473" s="287" t="str">
        <f t="shared" si="43"/>
        <v>否</v>
      </c>
      <c r="G473" s="156" t="str">
        <f t="shared" si="44"/>
        <v>项</v>
      </c>
    </row>
    <row r="474" ht="36" customHeight="1" spans="1:7">
      <c r="A474" s="453" t="s">
        <v>926</v>
      </c>
      <c r="B474" s="311" t="s">
        <v>927</v>
      </c>
      <c r="C474" s="355"/>
      <c r="D474" s="355"/>
      <c r="E474" s="324"/>
      <c r="F474" s="287" t="str">
        <f t="shared" si="43"/>
        <v>否</v>
      </c>
      <c r="G474" s="156" t="str">
        <f t="shared" si="44"/>
        <v>款</v>
      </c>
    </row>
    <row r="475" ht="36" customHeight="1" spans="1:7">
      <c r="A475" s="454" t="s">
        <v>928</v>
      </c>
      <c r="B475" s="315" t="s">
        <v>929</v>
      </c>
      <c r="C475" s="358"/>
      <c r="D475" s="358"/>
      <c r="E475" s="319"/>
      <c r="F475" s="287" t="str">
        <f t="shared" si="43"/>
        <v>否</v>
      </c>
      <c r="G475" s="156" t="str">
        <f t="shared" si="44"/>
        <v>项</v>
      </c>
    </row>
    <row r="476" ht="36" customHeight="1" spans="1:7">
      <c r="A476" s="454" t="s">
        <v>930</v>
      </c>
      <c r="B476" s="315" t="s">
        <v>931</v>
      </c>
      <c r="C476" s="358">
        <v>0</v>
      </c>
      <c r="D476" s="358">
        <v>0</v>
      </c>
      <c r="E476" s="319" t="str">
        <f>IF(C476&gt;0,D476/C476-1,IF(C476&lt;0,-(D476/C476-1),""))</f>
        <v/>
      </c>
      <c r="F476" s="287" t="str">
        <f t="shared" si="43"/>
        <v>否</v>
      </c>
      <c r="G476" s="156" t="str">
        <f t="shared" si="44"/>
        <v>项</v>
      </c>
    </row>
    <row r="477" ht="36" customHeight="1" spans="1:7">
      <c r="A477" s="454" t="s">
        <v>932</v>
      </c>
      <c r="B477" s="315" t="s">
        <v>933</v>
      </c>
      <c r="C477" s="358"/>
      <c r="D477" s="358"/>
      <c r="E477" s="319"/>
      <c r="F477" s="287" t="str">
        <f t="shared" si="43"/>
        <v>否</v>
      </c>
      <c r="G477" s="156" t="str">
        <f t="shared" si="44"/>
        <v>项</v>
      </c>
    </row>
    <row r="478" ht="36" customHeight="1" spans="1:7">
      <c r="A478" s="454" t="s">
        <v>934</v>
      </c>
      <c r="B478" s="315" t="s">
        <v>935</v>
      </c>
      <c r="C478" s="358"/>
      <c r="D478" s="358"/>
      <c r="E478" s="319"/>
      <c r="F478" s="287" t="str">
        <f t="shared" si="43"/>
        <v>否</v>
      </c>
      <c r="G478" s="156" t="str">
        <f t="shared" si="44"/>
        <v>项</v>
      </c>
    </row>
    <row r="479" ht="36" customHeight="1" spans="1:8">
      <c r="A479" s="453" t="s">
        <v>936</v>
      </c>
      <c r="B479" s="458" t="s">
        <v>543</v>
      </c>
      <c r="C479" s="459"/>
      <c r="D479" s="459"/>
      <c r="E479" s="324"/>
      <c r="F479" s="287" t="str">
        <f t="shared" si="43"/>
        <v>否</v>
      </c>
      <c r="G479" s="156" t="str">
        <f t="shared" si="44"/>
        <v>项</v>
      </c>
      <c r="H479" s="460"/>
    </row>
    <row r="480" ht="36" customHeight="1" spans="1:7">
      <c r="A480" s="453" t="s">
        <v>85</v>
      </c>
      <c r="B480" s="311" t="s">
        <v>86</v>
      </c>
      <c r="C480" s="355">
        <f>SUM(C481,C497,C505,C516,C525,C535)</f>
        <v>430</v>
      </c>
      <c r="D480" s="355">
        <f>SUM(D481,D497,D505,D516,D525,D535)</f>
        <v>88</v>
      </c>
      <c r="E480" s="324"/>
      <c r="F480" s="287" t="str">
        <f t="shared" si="43"/>
        <v>是</v>
      </c>
      <c r="G480" s="156" t="str">
        <f t="shared" si="44"/>
        <v>类</v>
      </c>
    </row>
    <row r="481" ht="36" customHeight="1" spans="1:7">
      <c r="A481" s="453" t="s">
        <v>937</v>
      </c>
      <c r="B481" s="311" t="s">
        <v>938</v>
      </c>
      <c r="C481" s="355">
        <f>SUM(C482:C496)</f>
        <v>430</v>
      </c>
      <c r="D481" s="355">
        <f>SUM(D482:D496)</f>
        <v>88</v>
      </c>
      <c r="E481" s="324"/>
      <c r="F481" s="287" t="str">
        <f t="shared" si="43"/>
        <v>是</v>
      </c>
      <c r="G481" s="156" t="str">
        <f t="shared" si="44"/>
        <v>款</v>
      </c>
    </row>
    <row r="482" ht="36" customHeight="1" spans="1:7">
      <c r="A482" s="454" t="s">
        <v>939</v>
      </c>
      <c r="B482" s="315" t="s">
        <v>162</v>
      </c>
      <c r="C482" s="358">
        <v>153</v>
      </c>
      <c r="D482" s="358"/>
      <c r="E482" s="319"/>
      <c r="F482" s="287" t="str">
        <f t="shared" si="43"/>
        <v>是</v>
      </c>
      <c r="G482" s="156" t="str">
        <f t="shared" si="44"/>
        <v>项</v>
      </c>
    </row>
    <row r="483" ht="36" customHeight="1" spans="1:7">
      <c r="A483" s="454" t="s">
        <v>940</v>
      </c>
      <c r="B483" s="315" t="s">
        <v>164</v>
      </c>
      <c r="C483" s="358">
        <v>60</v>
      </c>
      <c r="D483" s="358">
        <v>8</v>
      </c>
      <c r="E483" s="319">
        <f>IF(C483&gt;0,D483/C483-1,IF(C483&lt;0,-(D483/C483-1),""))</f>
        <v>-0.866666666666667</v>
      </c>
      <c r="F483" s="287" t="str">
        <f t="shared" si="43"/>
        <v>是</v>
      </c>
      <c r="G483" s="156" t="str">
        <f t="shared" si="44"/>
        <v>项</v>
      </c>
    </row>
    <row r="484" ht="36" customHeight="1" spans="1:7">
      <c r="A484" s="454" t="s">
        <v>941</v>
      </c>
      <c r="B484" s="315" t="s">
        <v>166</v>
      </c>
      <c r="C484" s="358"/>
      <c r="D484" s="358"/>
      <c r="E484" s="319"/>
      <c r="F484" s="287" t="str">
        <f t="shared" si="43"/>
        <v>否</v>
      </c>
      <c r="G484" s="156" t="str">
        <f t="shared" si="44"/>
        <v>项</v>
      </c>
    </row>
    <row r="485" ht="36" customHeight="1" spans="1:7">
      <c r="A485" s="454" t="s">
        <v>942</v>
      </c>
      <c r="B485" s="315" t="s">
        <v>943</v>
      </c>
      <c r="C485" s="358"/>
      <c r="D485" s="358"/>
      <c r="E485" s="319"/>
      <c r="F485" s="287" t="str">
        <f t="shared" si="43"/>
        <v>否</v>
      </c>
      <c r="G485" s="156" t="str">
        <f t="shared" si="44"/>
        <v>项</v>
      </c>
    </row>
    <row r="486" ht="36" customHeight="1" spans="1:7">
      <c r="A486" s="454" t="s">
        <v>944</v>
      </c>
      <c r="B486" s="315" t="s">
        <v>945</v>
      </c>
      <c r="C486" s="358"/>
      <c r="D486" s="358"/>
      <c r="E486" s="319"/>
      <c r="F486" s="287" t="str">
        <f t="shared" si="43"/>
        <v>否</v>
      </c>
      <c r="G486" s="156" t="str">
        <f t="shared" si="44"/>
        <v>项</v>
      </c>
    </row>
    <row r="487" ht="36" customHeight="1" spans="1:7">
      <c r="A487" s="454" t="s">
        <v>946</v>
      </c>
      <c r="B487" s="315" t="s">
        <v>947</v>
      </c>
      <c r="C487" s="358">
        <v>0</v>
      </c>
      <c r="D487" s="358">
        <v>0</v>
      </c>
      <c r="E487" s="319" t="str">
        <f>IF(C487&gt;0,D487/C487-1,IF(C487&lt;0,-(D487/C487-1),""))</f>
        <v/>
      </c>
      <c r="F487" s="287" t="str">
        <f t="shared" si="43"/>
        <v>否</v>
      </c>
      <c r="G487" s="156" t="str">
        <f t="shared" si="44"/>
        <v>项</v>
      </c>
    </row>
    <row r="488" ht="36" customHeight="1" spans="1:7">
      <c r="A488" s="454" t="s">
        <v>948</v>
      </c>
      <c r="B488" s="315" t="s">
        <v>949</v>
      </c>
      <c r="C488" s="358"/>
      <c r="D488" s="358"/>
      <c r="E488" s="319"/>
      <c r="F488" s="287" t="str">
        <f t="shared" si="43"/>
        <v>否</v>
      </c>
      <c r="G488" s="156" t="str">
        <f t="shared" si="44"/>
        <v>项</v>
      </c>
    </row>
    <row r="489" ht="36" customHeight="1" spans="1:7">
      <c r="A489" s="454" t="s">
        <v>950</v>
      </c>
      <c r="B489" s="315" t="s">
        <v>951</v>
      </c>
      <c r="C489" s="358"/>
      <c r="D489" s="358"/>
      <c r="E489" s="319"/>
      <c r="F489" s="287" t="str">
        <f t="shared" si="43"/>
        <v>否</v>
      </c>
      <c r="G489" s="156" t="str">
        <f t="shared" si="44"/>
        <v>项</v>
      </c>
    </row>
    <row r="490" ht="36" customHeight="1" spans="1:7">
      <c r="A490" s="454" t="s">
        <v>952</v>
      </c>
      <c r="B490" s="315" t="s">
        <v>953</v>
      </c>
      <c r="C490" s="358">
        <v>22</v>
      </c>
      <c r="D490" s="358">
        <v>29</v>
      </c>
      <c r="E490" s="319"/>
      <c r="F490" s="287" t="str">
        <f t="shared" si="43"/>
        <v>是</v>
      </c>
      <c r="G490" s="156" t="str">
        <f t="shared" si="44"/>
        <v>项</v>
      </c>
    </row>
    <row r="491" ht="36" customHeight="1" spans="1:7">
      <c r="A491" s="454" t="s">
        <v>954</v>
      </c>
      <c r="B491" s="315" t="s">
        <v>955</v>
      </c>
      <c r="C491" s="358"/>
      <c r="D491" s="358"/>
      <c r="E491" s="319"/>
      <c r="F491" s="287" t="str">
        <f t="shared" si="43"/>
        <v>否</v>
      </c>
      <c r="G491" s="156" t="str">
        <f t="shared" si="44"/>
        <v>项</v>
      </c>
    </row>
    <row r="492" ht="36" customHeight="1" spans="1:7">
      <c r="A492" s="454" t="s">
        <v>956</v>
      </c>
      <c r="B492" s="315" t="s">
        <v>957</v>
      </c>
      <c r="C492" s="358"/>
      <c r="D492" s="358"/>
      <c r="E492" s="319"/>
      <c r="F492" s="287" t="str">
        <f t="shared" si="43"/>
        <v>否</v>
      </c>
      <c r="G492" s="156" t="str">
        <f t="shared" si="44"/>
        <v>项</v>
      </c>
    </row>
    <row r="493" ht="36" customHeight="1" spans="1:7">
      <c r="A493" s="454" t="s">
        <v>958</v>
      </c>
      <c r="B493" s="315" t="s">
        <v>959</v>
      </c>
      <c r="C493" s="358"/>
      <c r="D493" s="358"/>
      <c r="E493" s="319"/>
      <c r="F493" s="287" t="str">
        <f t="shared" si="43"/>
        <v>否</v>
      </c>
      <c r="G493" s="156" t="str">
        <f t="shared" si="44"/>
        <v>项</v>
      </c>
    </row>
    <row r="494" ht="36" customHeight="1" spans="1:7">
      <c r="A494" s="454" t="s">
        <v>960</v>
      </c>
      <c r="B494" s="315" t="s">
        <v>961</v>
      </c>
      <c r="C494" s="358">
        <v>195</v>
      </c>
      <c r="D494" s="358"/>
      <c r="E494" s="319"/>
      <c r="F494" s="287" t="str">
        <f t="shared" si="43"/>
        <v>是</v>
      </c>
      <c r="G494" s="156" t="str">
        <f t="shared" si="44"/>
        <v>项</v>
      </c>
    </row>
    <row r="495" ht="36" customHeight="1" spans="1:7">
      <c r="A495" s="454" t="s">
        <v>962</v>
      </c>
      <c r="B495" s="315" t="s">
        <v>963</v>
      </c>
      <c r="C495" s="358"/>
      <c r="D495" s="358"/>
      <c r="E495" s="319"/>
      <c r="F495" s="287" t="str">
        <f t="shared" si="43"/>
        <v>否</v>
      </c>
      <c r="G495" s="156" t="str">
        <f t="shared" si="44"/>
        <v>项</v>
      </c>
    </row>
    <row r="496" ht="36" customHeight="1" spans="1:7">
      <c r="A496" s="454" t="s">
        <v>964</v>
      </c>
      <c r="B496" s="315" t="s">
        <v>965</v>
      </c>
      <c r="C496" s="358"/>
      <c r="D496" s="358">
        <v>51</v>
      </c>
      <c r="E496" s="319"/>
      <c r="F496" s="287" t="str">
        <f t="shared" si="43"/>
        <v>是</v>
      </c>
      <c r="G496" s="156" t="str">
        <f t="shared" si="44"/>
        <v>项</v>
      </c>
    </row>
    <row r="497" ht="36" customHeight="1" spans="1:7">
      <c r="A497" s="453" t="s">
        <v>966</v>
      </c>
      <c r="B497" s="311" t="s">
        <v>967</v>
      </c>
      <c r="C497" s="355"/>
      <c r="D497" s="355"/>
      <c r="E497" s="324"/>
      <c r="F497" s="287" t="str">
        <f t="shared" si="43"/>
        <v>否</v>
      </c>
      <c r="G497" s="156" t="str">
        <f t="shared" si="44"/>
        <v>款</v>
      </c>
    </row>
    <row r="498" ht="36" customHeight="1" spans="1:7">
      <c r="A498" s="454" t="s">
        <v>968</v>
      </c>
      <c r="B498" s="315" t="s">
        <v>162</v>
      </c>
      <c r="C498" s="358">
        <v>0</v>
      </c>
      <c r="D498" s="358">
        <v>0</v>
      </c>
      <c r="E498" s="319" t="str">
        <f t="shared" ref="E498:E500" si="45">IF(C498&gt;0,D498/C498-1,IF(C498&lt;0,-(D498/C498-1),""))</f>
        <v/>
      </c>
      <c r="F498" s="287" t="str">
        <f t="shared" si="43"/>
        <v>否</v>
      </c>
      <c r="G498" s="156" t="str">
        <f t="shared" si="44"/>
        <v>项</v>
      </c>
    </row>
    <row r="499" ht="36" customHeight="1" spans="1:7">
      <c r="A499" s="454" t="s">
        <v>969</v>
      </c>
      <c r="B499" s="315" t="s">
        <v>164</v>
      </c>
      <c r="C499" s="358">
        <v>0</v>
      </c>
      <c r="D499" s="358">
        <v>0</v>
      </c>
      <c r="E499" s="319" t="str">
        <f t="shared" si="45"/>
        <v/>
      </c>
      <c r="F499" s="287" t="str">
        <f t="shared" si="43"/>
        <v>否</v>
      </c>
      <c r="G499" s="156" t="str">
        <f t="shared" si="44"/>
        <v>项</v>
      </c>
    </row>
    <row r="500" ht="36" customHeight="1" spans="1:7">
      <c r="A500" s="454" t="s">
        <v>970</v>
      </c>
      <c r="B500" s="315" t="s">
        <v>166</v>
      </c>
      <c r="C500" s="358">
        <v>0</v>
      </c>
      <c r="D500" s="358">
        <v>0</v>
      </c>
      <c r="E500" s="319" t="str">
        <f t="shared" si="45"/>
        <v/>
      </c>
      <c r="F500" s="287" t="str">
        <f t="shared" si="43"/>
        <v>否</v>
      </c>
      <c r="G500" s="156" t="str">
        <f t="shared" si="44"/>
        <v>项</v>
      </c>
    </row>
    <row r="501" ht="36" customHeight="1" spans="1:7">
      <c r="A501" s="454" t="s">
        <v>971</v>
      </c>
      <c r="B501" s="315" t="s">
        <v>972</v>
      </c>
      <c r="C501" s="358"/>
      <c r="D501" s="358"/>
      <c r="E501" s="319"/>
      <c r="F501" s="287" t="str">
        <f t="shared" si="43"/>
        <v>否</v>
      </c>
      <c r="G501" s="156" t="str">
        <f t="shared" si="44"/>
        <v>项</v>
      </c>
    </row>
    <row r="502" ht="36" customHeight="1" spans="1:7">
      <c r="A502" s="454" t="s">
        <v>973</v>
      </c>
      <c r="B502" s="315" t="s">
        <v>974</v>
      </c>
      <c r="C502" s="358"/>
      <c r="D502" s="358"/>
      <c r="E502" s="319"/>
      <c r="F502" s="287" t="str">
        <f t="shared" si="43"/>
        <v>否</v>
      </c>
      <c r="G502" s="156" t="str">
        <f t="shared" si="44"/>
        <v>项</v>
      </c>
    </row>
    <row r="503" ht="36" customHeight="1" spans="1:7">
      <c r="A503" s="454" t="s">
        <v>975</v>
      </c>
      <c r="B503" s="315" t="s">
        <v>976</v>
      </c>
      <c r="C503" s="358">
        <v>0</v>
      </c>
      <c r="D503" s="358">
        <v>0</v>
      </c>
      <c r="E503" s="319" t="str">
        <f>IF(C503&gt;0,D503/C503-1,IF(C503&lt;0,-(D503/C503-1),""))</f>
        <v/>
      </c>
      <c r="F503" s="287" t="str">
        <f t="shared" si="43"/>
        <v>否</v>
      </c>
      <c r="G503" s="156" t="str">
        <f t="shared" si="44"/>
        <v>项</v>
      </c>
    </row>
    <row r="504" ht="36" customHeight="1" spans="1:7">
      <c r="A504" s="454" t="s">
        <v>977</v>
      </c>
      <c r="B504" s="315" t="s">
        <v>978</v>
      </c>
      <c r="C504" s="358"/>
      <c r="D504" s="358"/>
      <c r="E504" s="319"/>
      <c r="F504" s="287" t="str">
        <f t="shared" si="43"/>
        <v>否</v>
      </c>
      <c r="G504" s="156" t="str">
        <f t="shared" si="44"/>
        <v>项</v>
      </c>
    </row>
    <row r="505" ht="36" customHeight="1" spans="1:7">
      <c r="A505" s="453" t="s">
        <v>979</v>
      </c>
      <c r="B505" s="311" t="s">
        <v>980</v>
      </c>
      <c r="C505" s="355"/>
      <c r="D505" s="355"/>
      <c r="E505" s="324"/>
      <c r="F505" s="287" t="str">
        <f t="shared" si="43"/>
        <v>否</v>
      </c>
      <c r="G505" s="156" t="str">
        <f t="shared" si="44"/>
        <v>款</v>
      </c>
    </row>
    <row r="506" ht="36" customHeight="1" spans="1:7">
      <c r="A506" s="454" t="s">
        <v>981</v>
      </c>
      <c r="B506" s="315" t="s">
        <v>162</v>
      </c>
      <c r="C506" s="358"/>
      <c r="D506" s="358"/>
      <c r="E506" s="319"/>
      <c r="F506" s="287" t="str">
        <f t="shared" si="43"/>
        <v>否</v>
      </c>
      <c r="G506" s="156" t="str">
        <f t="shared" si="44"/>
        <v>项</v>
      </c>
    </row>
    <row r="507" ht="36" customHeight="1" spans="1:7">
      <c r="A507" s="454" t="s">
        <v>982</v>
      </c>
      <c r="B507" s="315" t="s">
        <v>164</v>
      </c>
      <c r="C507" s="358">
        <v>0</v>
      </c>
      <c r="D507" s="358">
        <v>0</v>
      </c>
      <c r="E507" s="319" t="str">
        <f>IF(C507&gt;0,D507/C507-1,IF(C507&lt;0,-(D507/C507-1),""))</f>
        <v/>
      </c>
      <c r="F507" s="287" t="str">
        <f t="shared" si="43"/>
        <v>否</v>
      </c>
      <c r="G507" s="156" t="str">
        <f t="shared" si="44"/>
        <v>项</v>
      </c>
    </row>
    <row r="508" ht="36" customHeight="1" spans="1:7">
      <c r="A508" s="454" t="s">
        <v>983</v>
      </c>
      <c r="B508" s="315" t="s">
        <v>166</v>
      </c>
      <c r="C508" s="358"/>
      <c r="D508" s="358"/>
      <c r="E508" s="319"/>
      <c r="F508" s="287" t="str">
        <f t="shared" si="43"/>
        <v>否</v>
      </c>
      <c r="G508" s="156" t="str">
        <f t="shared" si="44"/>
        <v>项</v>
      </c>
    </row>
    <row r="509" ht="36" customHeight="1" spans="1:7">
      <c r="A509" s="454" t="s">
        <v>984</v>
      </c>
      <c r="B509" s="315" t="s">
        <v>985</v>
      </c>
      <c r="C509" s="358"/>
      <c r="D509" s="358"/>
      <c r="E509" s="319"/>
      <c r="F509" s="287" t="str">
        <f t="shared" si="43"/>
        <v>否</v>
      </c>
      <c r="G509" s="156" t="str">
        <f t="shared" si="44"/>
        <v>项</v>
      </c>
    </row>
    <row r="510" ht="36" customHeight="1" spans="1:7">
      <c r="A510" s="454" t="s">
        <v>986</v>
      </c>
      <c r="B510" s="315" t="s">
        <v>987</v>
      </c>
      <c r="C510" s="358">
        <v>0</v>
      </c>
      <c r="D510" s="358">
        <v>0</v>
      </c>
      <c r="E510" s="319" t="str">
        <f>IF(C510&gt;0,D510/C510-1,IF(C510&lt;0,-(D510/C510-1),""))</f>
        <v/>
      </c>
      <c r="F510" s="287" t="str">
        <f t="shared" si="43"/>
        <v>否</v>
      </c>
      <c r="G510" s="156" t="str">
        <f t="shared" si="44"/>
        <v>项</v>
      </c>
    </row>
    <row r="511" ht="36" customHeight="1" spans="1:7">
      <c r="A511" s="454" t="s">
        <v>988</v>
      </c>
      <c r="B511" s="315" t="s">
        <v>989</v>
      </c>
      <c r="C511" s="358"/>
      <c r="D511" s="358"/>
      <c r="E511" s="319"/>
      <c r="F511" s="287" t="str">
        <f t="shared" si="43"/>
        <v>否</v>
      </c>
      <c r="G511" s="156" t="str">
        <f t="shared" si="44"/>
        <v>项</v>
      </c>
    </row>
    <row r="512" ht="36" customHeight="1" spans="1:7">
      <c r="A512" s="454" t="s">
        <v>990</v>
      </c>
      <c r="B512" s="315" t="s">
        <v>991</v>
      </c>
      <c r="C512" s="358"/>
      <c r="D512" s="358"/>
      <c r="E512" s="319"/>
      <c r="F512" s="287" t="str">
        <f t="shared" si="43"/>
        <v>否</v>
      </c>
      <c r="G512" s="156" t="str">
        <f t="shared" si="44"/>
        <v>项</v>
      </c>
    </row>
    <row r="513" ht="36" customHeight="1" spans="1:7">
      <c r="A513" s="454" t="s">
        <v>992</v>
      </c>
      <c r="B513" s="315" t="s">
        <v>993</v>
      </c>
      <c r="C513" s="358"/>
      <c r="D513" s="358"/>
      <c r="E513" s="319"/>
      <c r="F513" s="287" t="str">
        <f t="shared" si="43"/>
        <v>否</v>
      </c>
      <c r="G513" s="156" t="str">
        <f t="shared" si="44"/>
        <v>项</v>
      </c>
    </row>
    <row r="514" ht="36" customHeight="1" spans="1:7">
      <c r="A514" s="454" t="s">
        <v>994</v>
      </c>
      <c r="B514" s="315" t="s">
        <v>995</v>
      </c>
      <c r="C514" s="358"/>
      <c r="D514" s="358"/>
      <c r="E514" s="319"/>
      <c r="F514" s="287" t="str">
        <f t="shared" si="43"/>
        <v>否</v>
      </c>
      <c r="G514" s="156" t="str">
        <f t="shared" si="44"/>
        <v>项</v>
      </c>
    </row>
    <row r="515" ht="36" customHeight="1" spans="1:7">
      <c r="A515" s="454" t="s">
        <v>996</v>
      </c>
      <c r="B515" s="315" t="s">
        <v>997</v>
      </c>
      <c r="C515" s="358"/>
      <c r="D515" s="358"/>
      <c r="E515" s="319"/>
      <c r="F515" s="287" t="str">
        <f t="shared" si="43"/>
        <v>否</v>
      </c>
      <c r="G515" s="156" t="str">
        <f t="shared" si="44"/>
        <v>项</v>
      </c>
    </row>
    <row r="516" ht="36" customHeight="1" spans="1:7">
      <c r="A516" s="453" t="s">
        <v>998</v>
      </c>
      <c r="B516" s="311" t="s">
        <v>999</v>
      </c>
      <c r="C516" s="355"/>
      <c r="D516" s="355"/>
      <c r="E516" s="324"/>
      <c r="F516" s="287" t="str">
        <f t="shared" ref="F516:F579" si="46">IF(LEN(A516)=3,"是",IF(B516&lt;&gt;"",IF(SUM(C516:D516)&lt;&gt;0,"是","否"),"是"))</f>
        <v>否</v>
      </c>
      <c r="G516" s="156" t="str">
        <f t="shared" ref="G516:G579" si="47">IF(LEN(A516)=3,"类",IF(LEN(A516)=5,"款","项"))</f>
        <v>款</v>
      </c>
    </row>
    <row r="517" ht="36" customHeight="1" spans="1:7">
      <c r="A517" s="454" t="s">
        <v>1000</v>
      </c>
      <c r="B517" s="315" t="s">
        <v>162</v>
      </c>
      <c r="C517" s="358">
        <v>0</v>
      </c>
      <c r="D517" s="358">
        <v>0</v>
      </c>
      <c r="E517" s="319" t="str">
        <f t="shared" ref="E517:E520" si="48">IF(C517&gt;0,D517/C517-1,IF(C517&lt;0,-(D517/C517-1),""))</f>
        <v/>
      </c>
      <c r="F517" s="287" t="str">
        <f t="shared" si="46"/>
        <v>否</v>
      </c>
      <c r="G517" s="156" t="str">
        <f t="shared" si="47"/>
        <v>项</v>
      </c>
    </row>
    <row r="518" ht="36" customHeight="1" spans="1:7">
      <c r="A518" s="454" t="s">
        <v>1001</v>
      </c>
      <c r="B518" s="315" t="s">
        <v>164</v>
      </c>
      <c r="C518" s="358">
        <v>0</v>
      </c>
      <c r="D518" s="358">
        <v>0</v>
      </c>
      <c r="E518" s="319" t="str">
        <f t="shared" si="48"/>
        <v/>
      </c>
      <c r="F518" s="287" t="str">
        <f t="shared" si="46"/>
        <v>否</v>
      </c>
      <c r="G518" s="156" t="str">
        <f t="shared" si="47"/>
        <v>项</v>
      </c>
    </row>
    <row r="519" ht="36" customHeight="1" spans="1:7">
      <c r="A519" s="454" t="s">
        <v>1002</v>
      </c>
      <c r="B519" s="315" t="s">
        <v>166</v>
      </c>
      <c r="C519" s="358">
        <v>0</v>
      </c>
      <c r="D519" s="358">
        <v>0</v>
      </c>
      <c r="E519" s="319" t="str">
        <f t="shared" si="48"/>
        <v/>
      </c>
      <c r="F519" s="287" t="str">
        <f t="shared" si="46"/>
        <v>否</v>
      </c>
      <c r="G519" s="156" t="str">
        <f t="shared" si="47"/>
        <v>项</v>
      </c>
    </row>
    <row r="520" ht="36" customHeight="1" spans="1:7">
      <c r="A520" s="454" t="s">
        <v>1003</v>
      </c>
      <c r="B520" s="315" t="s">
        <v>1004</v>
      </c>
      <c r="C520" s="358">
        <v>0</v>
      </c>
      <c r="D520" s="358">
        <v>0</v>
      </c>
      <c r="E520" s="319" t="str">
        <f t="shared" si="48"/>
        <v/>
      </c>
      <c r="F520" s="287" t="str">
        <f t="shared" si="46"/>
        <v>否</v>
      </c>
      <c r="G520" s="156" t="str">
        <f t="shared" si="47"/>
        <v>项</v>
      </c>
    </row>
    <row r="521" ht="36" customHeight="1" spans="1:7">
      <c r="A521" s="454" t="s">
        <v>1005</v>
      </c>
      <c r="B521" s="315" t="s">
        <v>1006</v>
      </c>
      <c r="C521" s="358"/>
      <c r="D521" s="358"/>
      <c r="E521" s="319"/>
      <c r="F521" s="287" t="str">
        <f t="shared" si="46"/>
        <v>否</v>
      </c>
      <c r="G521" s="156" t="str">
        <f t="shared" si="47"/>
        <v>项</v>
      </c>
    </row>
    <row r="522" ht="36" customHeight="1" spans="1:7">
      <c r="A522" s="454" t="s">
        <v>1007</v>
      </c>
      <c r="B522" s="315" t="s">
        <v>1008</v>
      </c>
      <c r="C522" s="358">
        <v>0</v>
      </c>
      <c r="D522" s="358">
        <v>0</v>
      </c>
      <c r="E522" s="319" t="str">
        <f t="shared" ref="E522:E527" si="49">IF(C522&gt;0,D522/C522-1,IF(C522&lt;0,-(D522/C522-1),""))</f>
        <v/>
      </c>
      <c r="F522" s="287" t="str">
        <f t="shared" si="46"/>
        <v>否</v>
      </c>
      <c r="G522" s="156" t="str">
        <f t="shared" si="47"/>
        <v>项</v>
      </c>
    </row>
    <row r="523" ht="36" customHeight="1" spans="1:7">
      <c r="A523" s="454" t="s">
        <v>1009</v>
      </c>
      <c r="B523" s="315" t="s">
        <v>1010</v>
      </c>
      <c r="C523" s="358"/>
      <c r="D523" s="358"/>
      <c r="E523" s="319"/>
      <c r="F523" s="287" t="str">
        <f t="shared" si="46"/>
        <v>否</v>
      </c>
      <c r="G523" s="156" t="str">
        <f t="shared" si="47"/>
        <v>项</v>
      </c>
    </row>
    <row r="524" ht="36" customHeight="1" spans="1:7">
      <c r="A524" s="454" t="s">
        <v>1011</v>
      </c>
      <c r="B524" s="315" t="s">
        <v>1012</v>
      </c>
      <c r="C524" s="358">
        <v>0</v>
      </c>
      <c r="D524" s="358">
        <v>0</v>
      </c>
      <c r="E524" s="319" t="str">
        <f t="shared" si="49"/>
        <v/>
      </c>
      <c r="F524" s="287" t="str">
        <f t="shared" si="46"/>
        <v>否</v>
      </c>
      <c r="G524" s="156" t="str">
        <f t="shared" si="47"/>
        <v>项</v>
      </c>
    </row>
    <row r="525" ht="36" customHeight="1" spans="1:7">
      <c r="A525" s="453" t="s">
        <v>1013</v>
      </c>
      <c r="B525" s="311" t="s">
        <v>1014</v>
      </c>
      <c r="C525" s="355"/>
      <c r="D525" s="355"/>
      <c r="E525" s="324"/>
      <c r="F525" s="287" t="str">
        <f t="shared" si="46"/>
        <v>否</v>
      </c>
      <c r="G525" s="156" t="str">
        <f t="shared" si="47"/>
        <v>款</v>
      </c>
    </row>
    <row r="526" ht="36" customHeight="1" spans="1:7">
      <c r="A526" s="454" t="s">
        <v>1015</v>
      </c>
      <c r="B526" s="315" t="s">
        <v>162</v>
      </c>
      <c r="C526" s="358"/>
      <c r="D526" s="358"/>
      <c r="E526" s="319"/>
      <c r="F526" s="287" t="str">
        <f t="shared" si="46"/>
        <v>否</v>
      </c>
      <c r="G526" s="156" t="str">
        <f t="shared" si="47"/>
        <v>项</v>
      </c>
    </row>
    <row r="527" ht="36" customHeight="1" spans="1:7">
      <c r="A527" s="454" t="s">
        <v>1016</v>
      </c>
      <c r="B527" s="315" t="s">
        <v>164</v>
      </c>
      <c r="C527" s="358">
        <v>0</v>
      </c>
      <c r="D527" s="358">
        <v>0</v>
      </c>
      <c r="E527" s="319" t="str">
        <f t="shared" si="49"/>
        <v/>
      </c>
      <c r="F527" s="287" t="str">
        <f t="shared" si="46"/>
        <v>否</v>
      </c>
      <c r="G527" s="156" t="str">
        <f t="shared" si="47"/>
        <v>项</v>
      </c>
    </row>
    <row r="528" ht="36" customHeight="1" spans="1:7">
      <c r="A528" s="454" t="s">
        <v>1017</v>
      </c>
      <c r="B528" s="315" t="s">
        <v>166</v>
      </c>
      <c r="C528" s="358"/>
      <c r="D528" s="358"/>
      <c r="E528" s="319"/>
      <c r="F528" s="287" t="str">
        <f t="shared" si="46"/>
        <v>否</v>
      </c>
      <c r="G528" s="156" t="str">
        <f t="shared" si="47"/>
        <v>项</v>
      </c>
    </row>
    <row r="529" ht="36" customHeight="1" spans="1:7">
      <c r="A529" s="454" t="s">
        <v>1018</v>
      </c>
      <c r="B529" s="315" t="s">
        <v>1019</v>
      </c>
      <c r="C529" s="358"/>
      <c r="D529" s="358"/>
      <c r="E529" s="319"/>
      <c r="F529" s="287" t="str">
        <f t="shared" si="46"/>
        <v>否</v>
      </c>
      <c r="G529" s="156" t="str">
        <f t="shared" si="47"/>
        <v>项</v>
      </c>
    </row>
    <row r="530" ht="36" customHeight="1" spans="1:7">
      <c r="A530" s="454" t="s">
        <v>1020</v>
      </c>
      <c r="B530" s="315" t="s">
        <v>1021</v>
      </c>
      <c r="C530" s="358"/>
      <c r="D530" s="358"/>
      <c r="E530" s="319"/>
      <c r="F530" s="287" t="str">
        <f t="shared" si="46"/>
        <v>否</v>
      </c>
      <c r="G530" s="156" t="str">
        <f t="shared" si="47"/>
        <v>项</v>
      </c>
    </row>
    <row r="531" ht="36" customHeight="1" spans="1:7">
      <c r="A531" s="454" t="s">
        <v>1022</v>
      </c>
      <c r="B531" s="315" t="s">
        <v>1023</v>
      </c>
      <c r="C531" s="358"/>
      <c r="D531" s="358"/>
      <c r="E531" s="319"/>
      <c r="F531" s="287" t="str">
        <f t="shared" si="46"/>
        <v>否</v>
      </c>
      <c r="G531" s="156" t="str">
        <f t="shared" si="47"/>
        <v>项</v>
      </c>
    </row>
    <row r="532" ht="36" customHeight="1" spans="1:7">
      <c r="A532" s="465" t="s">
        <v>1024</v>
      </c>
      <c r="B532" s="315" t="s">
        <v>1025</v>
      </c>
      <c r="C532" s="358"/>
      <c r="D532" s="358"/>
      <c r="E532" s="319"/>
      <c r="F532" s="287" t="str">
        <f t="shared" si="46"/>
        <v>否</v>
      </c>
      <c r="G532" s="156" t="str">
        <f t="shared" si="47"/>
        <v>项</v>
      </c>
    </row>
    <row r="533" ht="36" customHeight="1" spans="1:7">
      <c r="A533" s="465" t="s">
        <v>1026</v>
      </c>
      <c r="B533" s="315" t="s">
        <v>1027</v>
      </c>
      <c r="C533" s="358"/>
      <c r="D533" s="358"/>
      <c r="E533" s="319"/>
      <c r="F533" s="287" t="str">
        <f t="shared" si="46"/>
        <v>否</v>
      </c>
      <c r="G533" s="156" t="str">
        <f t="shared" si="47"/>
        <v>项</v>
      </c>
    </row>
    <row r="534" ht="36" customHeight="1" spans="1:7">
      <c r="A534" s="454" t="s">
        <v>1028</v>
      </c>
      <c r="B534" s="315" t="s">
        <v>1029</v>
      </c>
      <c r="C534" s="358"/>
      <c r="D534" s="358"/>
      <c r="E534" s="319"/>
      <c r="F534" s="287" t="str">
        <f t="shared" si="46"/>
        <v>否</v>
      </c>
      <c r="G534" s="156" t="str">
        <f t="shared" si="47"/>
        <v>项</v>
      </c>
    </row>
    <row r="535" ht="36" customHeight="1" spans="1:7">
      <c r="A535" s="453" t="s">
        <v>1030</v>
      </c>
      <c r="B535" s="311" t="s">
        <v>1031</v>
      </c>
      <c r="C535" s="355"/>
      <c r="D535" s="355"/>
      <c r="E535" s="324"/>
      <c r="F535" s="287" t="str">
        <f t="shared" si="46"/>
        <v>否</v>
      </c>
      <c r="G535" s="156" t="str">
        <f t="shared" si="47"/>
        <v>款</v>
      </c>
    </row>
    <row r="536" ht="36" customHeight="1" spans="1:7">
      <c r="A536" s="454" t="s">
        <v>1032</v>
      </c>
      <c r="B536" s="315" t="s">
        <v>1033</v>
      </c>
      <c r="C536" s="358"/>
      <c r="D536" s="358"/>
      <c r="E536" s="319"/>
      <c r="F536" s="287" t="str">
        <f t="shared" si="46"/>
        <v>否</v>
      </c>
      <c r="G536" s="156" t="str">
        <f t="shared" si="47"/>
        <v>项</v>
      </c>
    </row>
    <row r="537" ht="36" customHeight="1" spans="1:7">
      <c r="A537" s="454" t="s">
        <v>1034</v>
      </c>
      <c r="B537" s="315" t="s">
        <v>1035</v>
      </c>
      <c r="C537" s="358"/>
      <c r="D537" s="358"/>
      <c r="E537" s="319"/>
      <c r="F537" s="287" t="str">
        <f t="shared" si="46"/>
        <v>否</v>
      </c>
      <c r="G537" s="156" t="str">
        <f t="shared" si="47"/>
        <v>项</v>
      </c>
    </row>
    <row r="538" ht="36" customHeight="1" spans="1:7">
      <c r="A538" s="454" t="s">
        <v>1036</v>
      </c>
      <c r="B538" s="315" t="s">
        <v>1037</v>
      </c>
      <c r="C538" s="358"/>
      <c r="D538" s="358"/>
      <c r="E538" s="319"/>
      <c r="F538" s="287" t="str">
        <f t="shared" si="46"/>
        <v>否</v>
      </c>
      <c r="G538" s="156" t="str">
        <f t="shared" si="47"/>
        <v>项</v>
      </c>
    </row>
    <row r="539" ht="36" customHeight="1" spans="1:8">
      <c r="A539" s="457" t="s">
        <v>1038</v>
      </c>
      <c r="B539" s="458" t="s">
        <v>543</v>
      </c>
      <c r="C539" s="459"/>
      <c r="D539" s="459"/>
      <c r="E539" s="324"/>
      <c r="F539" s="287" t="str">
        <f t="shared" si="46"/>
        <v>否</v>
      </c>
      <c r="G539" s="156" t="str">
        <f t="shared" si="47"/>
        <v>项</v>
      </c>
      <c r="H539" s="460"/>
    </row>
    <row r="540" ht="36" customHeight="1" spans="1:7">
      <c r="A540" s="453" t="s">
        <v>88</v>
      </c>
      <c r="B540" s="311" t="s">
        <v>89</v>
      </c>
      <c r="C540" s="355">
        <f>C541+C560+C568+C570+C579+C583+C593+C601+C608+C616+C625+C630+C633+C636+C639+C642+C645+C649+C654+C662+C665</f>
        <v>2650</v>
      </c>
      <c r="D540" s="355">
        <f>D541+D560+D568+D570+D579+D583+D593+D601+D608+D616+D625+D630+D633+D636+D639+D642+D645+D649+D654+D662+D665</f>
        <v>3054</v>
      </c>
      <c r="E540" s="324"/>
      <c r="F540" s="287" t="str">
        <f t="shared" si="46"/>
        <v>是</v>
      </c>
      <c r="G540" s="156" t="str">
        <f t="shared" si="47"/>
        <v>类</v>
      </c>
    </row>
    <row r="541" ht="36" customHeight="1" spans="1:7">
      <c r="A541" s="453" t="s">
        <v>1039</v>
      </c>
      <c r="B541" s="311" t="s">
        <v>1040</v>
      </c>
      <c r="C541" s="355">
        <f>SUM(C542:C559)</f>
        <v>80</v>
      </c>
      <c r="D541" s="355">
        <f>SUM(D542:D559)</f>
        <v>134</v>
      </c>
      <c r="E541" s="324"/>
      <c r="F541" s="287" t="str">
        <f t="shared" si="46"/>
        <v>是</v>
      </c>
      <c r="G541" s="156" t="str">
        <f t="shared" si="47"/>
        <v>款</v>
      </c>
    </row>
    <row r="542" ht="36" customHeight="1" spans="1:7">
      <c r="A542" s="454" t="s">
        <v>1041</v>
      </c>
      <c r="B542" s="315" t="s">
        <v>162</v>
      </c>
      <c r="C542" s="358">
        <v>80</v>
      </c>
      <c r="D542" s="358"/>
      <c r="E542" s="319"/>
      <c r="F542" s="287" t="str">
        <f t="shared" si="46"/>
        <v>是</v>
      </c>
      <c r="G542" s="156" t="str">
        <f t="shared" si="47"/>
        <v>项</v>
      </c>
    </row>
    <row r="543" ht="36" customHeight="1" spans="1:7">
      <c r="A543" s="454" t="s">
        <v>1042</v>
      </c>
      <c r="B543" s="315" t="s">
        <v>164</v>
      </c>
      <c r="C543" s="358"/>
      <c r="D543" s="358">
        <v>54</v>
      </c>
      <c r="E543" s="319"/>
      <c r="F543" s="287" t="str">
        <f t="shared" si="46"/>
        <v>是</v>
      </c>
      <c r="G543" s="156" t="str">
        <f t="shared" si="47"/>
        <v>项</v>
      </c>
    </row>
    <row r="544" ht="36" customHeight="1" spans="1:7">
      <c r="A544" s="454" t="s">
        <v>1043</v>
      </c>
      <c r="B544" s="315" t="s">
        <v>166</v>
      </c>
      <c r="C544" s="358"/>
      <c r="D544" s="358"/>
      <c r="E544" s="319"/>
      <c r="F544" s="287" t="str">
        <f t="shared" si="46"/>
        <v>否</v>
      </c>
      <c r="G544" s="156" t="str">
        <f t="shared" si="47"/>
        <v>项</v>
      </c>
    </row>
    <row r="545" ht="36" customHeight="1" spans="1:7">
      <c r="A545" s="454" t="s">
        <v>1044</v>
      </c>
      <c r="B545" s="315" t="s">
        <v>1045</v>
      </c>
      <c r="C545" s="358">
        <v>0</v>
      </c>
      <c r="D545" s="358">
        <v>0</v>
      </c>
      <c r="E545" s="319" t="str">
        <f t="shared" ref="E545:E547" si="50">IF(C545&gt;0,D545/C545-1,IF(C545&lt;0,-(D545/C545-1),""))</f>
        <v/>
      </c>
      <c r="F545" s="287" t="str">
        <f t="shared" si="46"/>
        <v>否</v>
      </c>
      <c r="G545" s="156" t="str">
        <f t="shared" si="47"/>
        <v>项</v>
      </c>
    </row>
    <row r="546" ht="36" customHeight="1" spans="1:7">
      <c r="A546" s="454" t="s">
        <v>1046</v>
      </c>
      <c r="B546" s="315" t="s">
        <v>1047</v>
      </c>
      <c r="C546" s="358">
        <v>0</v>
      </c>
      <c r="D546" s="358">
        <v>0</v>
      </c>
      <c r="E546" s="319" t="str">
        <f t="shared" si="50"/>
        <v/>
      </c>
      <c r="F546" s="287" t="str">
        <f t="shared" si="46"/>
        <v>否</v>
      </c>
      <c r="G546" s="156" t="str">
        <f t="shared" si="47"/>
        <v>项</v>
      </c>
    </row>
    <row r="547" ht="36" customHeight="1" spans="1:7">
      <c r="A547" s="454" t="s">
        <v>1048</v>
      </c>
      <c r="B547" s="315" t="s">
        <v>1049</v>
      </c>
      <c r="C547" s="358">
        <v>0</v>
      </c>
      <c r="D547" s="358">
        <v>0</v>
      </c>
      <c r="E547" s="319" t="str">
        <f t="shared" si="50"/>
        <v/>
      </c>
      <c r="F547" s="287" t="str">
        <f t="shared" si="46"/>
        <v>否</v>
      </c>
      <c r="G547" s="156" t="str">
        <f t="shared" si="47"/>
        <v>项</v>
      </c>
    </row>
    <row r="548" ht="36" customHeight="1" spans="1:7">
      <c r="A548" s="454" t="s">
        <v>1050</v>
      </c>
      <c r="B548" s="315" t="s">
        <v>1051</v>
      </c>
      <c r="C548" s="358"/>
      <c r="D548" s="358"/>
      <c r="E548" s="319"/>
      <c r="F548" s="287" t="str">
        <f t="shared" si="46"/>
        <v>否</v>
      </c>
      <c r="G548" s="156" t="str">
        <f t="shared" si="47"/>
        <v>项</v>
      </c>
    </row>
    <row r="549" ht="36" customHeight="1" spans="1:7">
      <c r="A549" s="454" t="s">
        <v>1052</v>
      </c>
      <c r="B549" s="315" t="s">
        <v>264</v>
      </c>
      <c r="C549" s="358"/>
      <c r="D549" s="358"/>
      <c r="E549" s="319"/>
      <c r="F549" s="287" t="str">
        <f t="shared" si="46"/>
        <v>否</v>
      </c>
      <c r="G549" s="156" t="str">
        <f t="shared" si="47"/>
        <v>项</v>
      </c>
    </row>
    <row r="550" ht="36" customHeight="1" spans="1:7">
      <c r="A550" s="454" t="s">
        <v>1053</v>
      </c>
      <c r="B550" s="315" t="s">
        <v>1054</v>
      </c>
      <c r="C550" s="358"/>
      <c r="D550" s="358">
        <v>80</v>
      </c>
      <c r="E550" s="319"/>
      <c r="F550" s="287" t="str">
        <f t="shared" si="46"/>
        <v>是</v>
      </c>
      <c r="G550" s="156" t="str">
        <f t="shared" si="47"/>
        <v>项</v>
      </c>
    </row>
    <row r="551" ht="36" customHeight="1" spans="1:7">
      <c r="A551" s="454" t="s">
        <v>1055</v>
      </c>
      <c r="B551" s="315" t="s">
        <v>1056</v>
      </c>
      <c r="C551" s="358"/>
      <c r="D551" s="358"/>
      <c r="E551" s="319"/>
      <c r="F551" s="287" t="str">
        <f t="shared" si="46"/>
        <v>否</v>
      </c>
      <c r="G551" s="156" t="str">
        <f t="shared" si="47"/>
        <v>项</v>
      </c>
    </row>
    <row r="552" ht="36" customHeight="1" spans="1:7">
      <c r="A552" s="454" t="s">
        <v>1057</v>
      </c>
      <c r="B552" s="315" t="s">
        <v>1058</v>
      </c>
      <c r="C552" s="358"/>
      <c r="D552" s="358"/>
      <c r="E552" s="319"/>
      <c r="F552" s="287" t="str">
        <f t="shared" si="46"/>
        <v>否</v>
      </c>
      <c r="G552" s="156" t="str">
        <f t="shared" si="47"/>
        <v>项</v>
      </c>
    </row>
    <row r="553" ht="36" customHeight="1" spans="1:7">
      <c r="A553" s="454" t="s">
        <v>1059</v>
      </c>
      <c r="B553" s="315" t="s">
        <v>1060</v>
      </c>
      <c r="C553" s="358">
        <v>0</v>
      </c>
      <c r="D553" s="358">
        <v>0</v>
      </c>
      <c r="E553" s="319" t="str">
        <f t="shared" ref="E553:E556" si="51">IF(C553&gt;0,D553/C553-1,IF(C553&lt;0,-(D553/C553-1),""))</f>
        <v/>
      </c>
      <c r="F553" s="287" t="str">
        <f t="shared" si="46"/>
        <v>否</v>
      </c>
      <c r="G553" s="156" t="str">
        <f t="shared" si="47"/>
        <v>项</v>
      </c>
    </row>
    <row r="554" ht="36" customHeight="1" spans="1:7">
      <c r="A554" s="456">
        <v>2080113</v>
      </c>
      <c r="B554" s="464" t="s">
        <v>330</v>
      </c>
      <c r="C554" s="358">
        <v>0</v>
      </c>
      <c r="D554" s="358">
        <v>0</v>
      </c>
      <c r="E554" s="319" t="str">
        <f t="shared" si="51"/>
        <v/>
      </c>
      <c r="F554" s="287" t="str">
        <f t="shared" si="46"/>
        <v>否</v>
      </c>
      <c r="G554" s="156" t="str">
        <f t="shared" si="47"/>
        <v>项</v>
      </c>
    </row>
    <row r="555" ht="36" customHeight="1" spans="1:7">
      <c r="A555" s="456">
        <v>2080114</v>
      </c>
      <c r="B555" s="464" t="s">
        <v>332</v>
      </c>
      <c r="C555" s="358">
        <v>0</v>
      </c>
      <c r="D555" s="358">
        <v>0</v>
      </c>
      <c r="E555" s="319" t="str">
        <f t="shared" si="51"/>
        <v/>
      </c>
      <c r="F555" s="287" t="str">
        <f t="shared" si="46"/>
        <v>否</v>
      </c>
      <c r="G555" s="156" t="str">
        <f t="shared" si="47"/>
        <v>项</v>
      </c>
    </row>
    <row r="556" ht="36" customHeight="1" spans="1:7">
      <c r="A556" s="456">
        <v>2080115</v>
      </c>
      <c r="B556" s="464" t="s">
        <v>334</v>
      </c>
      <c r="C556" s="358">
        <v>0</v>
      </c>
      <c r="D556" s="358">
        <v>0</v>
      </c>
      <c r="E556" s="319" t="str">
        <f t="shared" si="51"/>
        <v/>
      </c>
      <c r="F556" s="287" t="str">
        <f t="shared" si="46"/>
        <v>否</v>
      </c>
      <c r="G556" s="156" t="str">
        <f t="shared" si="47"/>
        <v>项</v>
      </c>
    </row>
    <row r="557" ht="36" customHeight="1" spans="1:7">
      <c r="A557" s="456">
        <v>2080116</v>
      </c>
      <c r="B557" s="464" t="s">
        <v>336</v>
      </c>
      <c r="C557" s="358"/>
      <c r="D557" s="358"/>
      <c r="E557" s="319"/>
      <c r="F557" s="287" t="str">
        <f t="shared" si="46"/>
        <v>否</v>
      </c>
      <c r="G557" s="156" t="str">
        <f t="shared" si="47"/>
        <v>项</v>
      </c>
    </row>
    <row r="558" ht="36" customHeight="1" spans="1:7">
      <c r="A558" s="456">
        <v>2080150</v>
      </c>
      <c r="B558" s="464" t="s">
        <v>180</v>
      </c>
      <c r="C558" s="358">
        <v>0</v>
      </c>
      <c r="D558" s="358">
        <v>0</v>
      </c>
      <c r="E558" s="319" t="str">
        <f>IF(C558&gt;0,D558/C558-1,IF(C558&lt;0,-(D558/C558-1),""))</f>
        <v/>
      </c>
      <c r="F558" s="287" t="str">
        <f t="shared" si="46"/>
        <v>否</v>
      </c>
      <c r="G558" s="156" t="str">
        <f t="shared" si="47"/>
        <v>项</v>
      </c>
    </row>
    <row r="559" ht="36" customHeight="1" spans="1:7">
      <c r="A559" s="454" t="s">
        <v>1061</v>
      </c>
      <c r="B559" s="315" t="s">
        <v>1062</v>
      </c>
      <c r="C559" s="358"/>
      <c r="D559" s="358"/>
      <c r="E559" s="319"/>
      <c r="F559" s="287" t="str">
        <f t="shared" si="46"/>
        <v>否</v>
      </c>
      <c r="G559" s="156" t="str">
        <f t="shared" si="47"/>
        <v>项</v>
      </c>
    </row>
    <row r="560" ht="36" customHeight="1" spans="1:7">
      <c r="A560" s="453" t="s">
        <v>1063</v>
      </c>
      <c r="B560" s="311" t="s">
        <v>1064</v>
      </c>
      <c r="C560" s="355">
        <v>17</v>
      </c>
      <c r="D560" s="355">
        <v>24</v>
      </c>
      <c r="E560" s="324"/>
      <c r="F560" s="287" t="str">
        <f t="shared" si="46"/>
        <v>是</v>
      </c>
      <c r="G560" s="156" t="str">
        <f t="shared" si="47"/>
        <v>款</v>
      </c>
    </row>
    <row r="561" ht="36" customHeight="1" spans="1:7">
      <c r="A561" s="454" t="s">
        <v>1065</v>
      </c>
      <c r="B561" s="315" t="s">
        <v>162</v>
      </c>
      <c r="C561" s="358"/>
      <c r="D561" s="358"/>
      <c r="E561" s="319"/>
      <c r="F561" s="287" t="str">
        <f t="shared" si="46"/>
        <v>否</v>
      </c>
      <c r="G561" s="156" t="str">
        <f t="shared" si="47"/>
        <v>项</v>
      </c>
    </row>
    <row r="562" ht="36" customHeight="1" spans="1:7">
      <c r="A562" s="454" t="s">
        <v>1066</v>
      </c>
      <c r="B562" s="315" t="s">
        <v>164</v>
      </c>
      <c r="C562" s="358">
        <v>5</v>
      </c>
      <c r="D562" s="358">
        <v>22</v>
      </c>
      <c r="E562" s="319">
        <f>IF(C562&gt;0,D562/C562-1,IF(C562&lt;0,-(D562/C562-1),""))</f>
        <v>3.4</v>
      </c>
      <c r="F562" s="287" t="str">
        <f t="shared" si="46"/>
        <v>是</v>
      </c>
      <c r="G562" s="156" t="str">
        <f t="shared" si="47"/>
        <v>项</v>
      </c>
    </row>
    <row r="563" ht="36" customHeight="1" spans="1:7">
      <c r="A563" s="454" t="s">
        <v>1067</v>
      </c>
      <c r="B563" s="315" t="s">
        <v>166</v>
      </c>
      <c r="C563" s="358"/>
      <c r="D563" s="358"/>
      <c r="E563" s="319"/>
      <c r="F563" s="287" t="str">
        <f t="shared" si="46"/>
        <v>否</v>
      </c>
      <c r="G563" s="156" t="str">
        <f t="shared" si="47"/>
        <v>项</v>
      </c>
    </row>
    <row r="564" ht="36" customHeight="1" spans="1:7">
      <c r="A564" s="454" t="s">
        <v>1068</v>
      </c>
      <c r="B564" s="315" t="s">
        <v>1069</v>
      </c>
      <c r="C564" s="358"/>
      <c r="D564" s="358"/>
      <c r="E564" s="319"/>
      <c r="F564" s="287" t="str">
        <f t="shared" si="46"/>
        <v>否</v>
      </c>
      <c r="G564" s="156" t="str">
        <f t="shared" si="47"/>
        <v>项</v>
      </c>
    </row>
    <row r="565" ht="36" customHeight="1" spans="1:7">
      <c r="A565" s="454" t="s">
        <v>1070</v>
      </c>
      <c r="B565" s="315" t="s">
        <v>1071</v>
      </c>
      <c r="C565" s="358"/>
      <c r="D565" s="358"/>
      <c r="E565" s="319"/>
      <c r="F565" s="287" t="str">
        <f t="shared" si="46"/>
        <v>否</v>
      </c>
      <c r="G565" s="156" t="str">
        <f t="shared" si="47"/>
        <v>项</v>
      </c>
    </row>
    <row r="566" ht="36" customHeight="1" spans="1:7">
      <c r="A566" s="454" t="s">
        <v>1072</v>
      </c>
      <c r="B566" s="315" t="s">
        <v>1073</v>
      </c>
      <c r="C566" s="358">
        <v>12</v>
      </c>
      <c r="D566" s="358">
        <v>2</v>
      </c>
      <c r="E566" s="319"/>
      <c r="F566" s="287" t="str">
        <f t="shared" si="46"/>
        <v>是</v>
      </c>
      <c r="G566" s="156" t="str">
        <f t="shared" si="47"/>
        <v>项</v>
      </c>
    </row>
    <row r="567" ht="36" customHeight="1" spans="1:7">
      <c r="A567" s="454" t="s">
        <v>1074</v>
      </c>
      <c r="B567" s="315" t="s">
        <v>1075</v>
      </c>
      <c r="C567" s="358"/>
      <c r="D567" s="358"/>
      <c r="E567" s="319"/>
      <c r="F567" s="287" t="str">
        <f t="shared" si="46"/>
        <v>否</v>
      </c>
      <c r="G567" s="156" t="str">
        <f t="shared" si="47"/>
        <v>项</v>
      </c>
    </row>
    <row r="568" ht="36" customHeight="1" spans="1:7">
      <c r="A568" s="453" t="s">
        <v>1076</v>
      </c>
      <c r="B568" s="311" t="s">
        <v>1077</v>
      </c>
      <c r="C568" s="355">
        <f>SUM(C569:C569)</f>
        <v>0</v>
      </c>
      <c r="D568" s="355">
        <f>SUM(D569:D569)</f>
        <v>0</v>
      </c>
      <c r="E568" s="324" t="str">
        <f>IF(C568&gt;0,D568/C568-1,IF(C568&lt;0,-(D568/C568-1),""))</f>
        <v/>
      </c>
      <c r="F568" s="287" t="str">
        <f t="shared" si="46"/>
        <v>否</v>
      </c>
      <c r="G568" s="156" t="str">
        <f t="shared" si="47"/>
        <v>款</v>
      </c>
    </row>
    <row r="569" ht="36" customHeight="1" spans="1:7">
      <c r="A569" s="454" t="s">
        <v>1078</v>
      </c>
      <c r="B569" s="315" t="s">
        <v>1079</v>
      </c>
      <c r="C569" s="358">
        <v>0</v>
      </c>
      <c r="D569" s="358">
        <v>0</v>
      </c>
      <c r="E569" s="319" t="str">
        <f>IF(C569&gt;0,D569/C569-1,IF(C569&lt;0,-(D569/C569-1),""))</f>
        <v/>
      </c>
      <c r="F569" s="287" t="str">
        <f t="shared" si="46"/>
        <v>否</v>
      </c>
      <c r="G569" s="156" t="str">
        <f t="shared" si="47"/>
        <v>项</v>
      </c>
    </row>
    <row r="570" ht="36" customHeight="1" spans="1:7">
      <c r="A570" s="453" t="s">
        <v>1080</v>
      </c>
      <c r="B570" s="311" t="s">
        <v>1081</v>
      </c>
      <c r="C570" s="355">
        <f>SUM(C571:C578)</f>
        <v>1760</v>
      </c>
      <c r="D570" s="355">
        <f>SUM(D571:D578)</f>
        <v>1945</v>
      </c>
      <c r="E570" s="324"/>
      <c r="F570" s="287" t="str">
        <f t="shared" si="46"/>
        <v>是</v>
      </c>
      <c r="G570" s="156" t="str">
        <f t="shared" si="47"/>
        <v>款</v>
      </c>
    </row>
    <row r="571" ht="36" customHeight="1" spans="1:7">
      <c r="A571" s="454" t="s">
        <v>1082</v>
      </c>
      <c r="B571" s="315" t="s">
        <v>1083</v>
      </c>
      <c r="C571" s="358">
        <v>150</v>
      </c>
      <c r="D571" s="358">
        <v>145</v>
      </c>
      <c r="E571" s="319"/>
      <c r="F571" s="287" t="str">
        <f t="shared" si="46"/>
        <v>是</v>
      </c>
      <c r="G571" s="156" t="str">
        <f t="shared" si="47"/>
        <v>项</v>
      </c>
    </row>
    <row r="572" ht="36" customHeight="1" spans="1:7">
      <c r="A572" s="454" t="s">
        <v>1084</v>
      </c>
      <c r="B572" s="315" t="s">
        <v>1085</v>
      </c>
      <c r="C572" s="358">
        <v>255</v>
      </c>
      <c r="D572" s="358">
        <v>254</v>
      </c>
      <c r="E572" s="319"/>
      <c r="F572" s="287" t="str">
        <f t="shared" si="46"/>
        <v>是</v>
      </c>
      <c r="G572" s="156" t="str">
        <f t="shared" si="47"/>
        <v>项</v>
      </c>
    </row>
    <row r="573" ht="36" customHeight="1" spans="1:7">
      <c r="A573" s="454" t="s">
        <v>1086</v>
      </c>
      <c r="B573" s="315" t="s">
        <v>1087</v>
      </c>
      <c r="C573" s="358"/>
      <c r="D573" s="358">
        <v>0</v>
      </c>
      <c r="E573" s="319"/>
      <c r="F573" s="287" t="str">
        <f t="shared" si="46"/>
        <v>否</v>
      </c>
      <c r="G573" s="156" t="str">
        <f t="shared" si="47"/>
        <v>项</v>
      </c>
    </row>
    <row r="574" ht="36" customHeight="1" spans="1:7">
      <c r="A574" s="454" t="s">
        <v>1088</v>
      </c>
      <c r="B574" s="315" t="s">
        <v>1089</v>
      </c>
      <c r="C574" s="358">
        <v>1290</v>
      </c>
      <c r="D574" s="358">
        <v>1344</v>
      </c>
      <c r="E574" s="319"/>
      <c r="F574" s="287" t="str">
        <f t="shared" si="46"/>
        <v>是</v>
      </c>
      <c r="G574" s="156" t="str">
        <f t="shared" si="47"/>
        <v>项</v>
      </c>
    </row>
    <row r="575" ht="36" customHeight="1" spans="1:7">
      <c r="A575" s="454" t="s">
        <v>1090</v>
      </c>
      <c r="B575" s="315" t="s">
        <v>1091</v>
      </c>
      <c r="C575" s="358">
        <v>65</v>
      </c>
      <c r="D575" s="358">
        <v>202</v>
      </c>
      <c r="E575" s="319"/>
      <c r="F575" s="287" t="str">
        <f t="shared" si="46"/>
        <v>是</v>
      </c>
      <c r="G575" s="156" t="str">
        <f t="shared" si="47"/>
        <v>项</v>
      </c>
    </row>
    <row r="576" ht="36" customHeight="1" spans="1:7">
      <c r="A576" s="454" t="s">
        <v>1092</v>
      </c>
      <c r="B576" s="315" t="s">
        <v>1093</v>
      </c>
      <c r="C576" s="358"/>
      <c r="D576" s="358"/>
      <c r="E576" s="319"/>
      <c r="F576" s="287" t="str">
        <f t="shared" si="46"/>
        <v>否</v>
      </c>
      <c r="G576" s="156" t="str">
        <f t="shared" si="47"/>
        <v>项</v>
      </c>
    </row>
    <row r="577" ht="36" customHeight="1" spans="1:7">
      <c r="A577" s="456">
        <v>2080508</v>
      </c>
      <c r="B577" s="464" t="s">
        <v>1094</v>
      </c>
      <c r="C577" s="358">
        <v>0</v>
      </c>
      <c r="D577" s="358">
        <v>0</v>
      </c>
      <c r="E577" s="319" t="str">
        <f t="shared" ref="E577:E582" si="52">IF(C577&gt;0,D577/C577-1,IF(C577&lt;0,-(D577/C577-1),""))</f>
        <v/>
      </c>
      <c r="F577" s="287" t="str">
        <f t="shared" si="46"/>
        <v>否</v>
      </c>
      <c r="G577" s="156" t="str">
        <f t="shared" si="47"/>
        <v>项</v>
      </c>
    </row>
    <row r="578" ht="36" customHeight="1" spans="1:7">
      <c r="A578" s="454" t="s">
        <v>1095</v>
      </c>
      <c r="B578" s="315" t="s">
        <v>1096</v>
      </c>
      <c r="C578" s="358"/>
      <c r="D578" s="358"/>
      <c r="E578" s="319"/>
      <c r="F578" s="287" t="str">
        <f t="shared" si="46"/>
        <v>否</v>
      </c>
      <c r="G578" s="156" t="str">
        <f t="shared" si="47"/>
        <v>项</v>
      </c>
    </row>
    <row r="579" ht="36" customHeight="1" spans="1:7">
      <c r="A579" s="453" t="s">
        <v>1097</v>
      </c>
      <c r="B579" s="311" t="s">
        <v>1098</v>
      </c>
      <c r="C579" s="355">
        <f>SUM(C580:C582)</f>
        <v>0</v>
      </c>
      <c r="D579" s="355">
        <f>SUM(D580:D582)</f>
        <v>0</v>
      </c>
      <c r="E579" s="324" t="str">
        <f t="shared" si="52"/>
        <v/>
      </c>
      <c r="F579" s="287" t="str">
        <f t="shared" si="46"/>
        <v>否</v>
      </c>
      <c r="G579" s="156" t="str">
        <f t="shared" si="47"/>
        <v>款</v>
      </c>
    </row>
    <row r="580" ht="36" customHeight="1" spans="1:7">
      <c r="A580" s="454" t="s">
        <v>1099</v>
      </c>
      <c r="B580" s="315" t="s">
        <v>1100</v>
      </c>
      <c r="C580" s="358">
        <v>0</v>
      </c>
      <c r="D580" s="358">
        <v>0</v>
      </c>
      <c r="E580" s="319" t="str">
        <f t="shared" si="52"/>
        <v/>
      </c>
      <c r="F580" s="287" t="str">
        <f t="shared" ref="F580:F643" si="53">IF(LEN(A580)=3,"是",IF(B580&lt;&gt;"",IF(SUM(C580:D580)&lt;&gt;0,"是","否"),"是"))</f>
        <v>否</v>
      </c>
      <c r="G580" s="156" t="str">
        <f t="shared" ref="G580:G643" si="54">IF(LEN(A580)=3,"类",IF(LEN(A580)=5,"款","项"))</f>
        <v>项</v>
      </c>
    </row>
    <row r="581" ht="36" customHeight="1" spans="1:7">
      <c r="A581" s="454" t="s">
        <v>1101</v>
      </c>
      <c r="B581" s="315" t="s">
        <v>1102</v>
      </c>
      <c r="C581" s="358">
        <v>0</v>
      </c>
      <c r="D581" s="358">
        <v>0</v>
      </c>
      <c r="E581" s="319" t="str">
        <f t="shared" si="52"/>
        <v/>
      </c>
      <c r="F581" s="287" t="str">
        <f t="shared" si="53"/>
        <v>否</v>
      </c>
      <c r="G581" s="156" t="str">
        <f t="shared" si="54"/>
        <v>项</v>
      </c>
    </row>
    <row r="582" ht="36" customHeight="1" spans="1:7">
      <c r="A582" s="454" t="s">
        <v>1103</v>
      </c>
      <c r="B582" s="315" t="s">
        <v>1104</v>
      </c>
      <c r="C582" s="358">
        <v>0</v>
      </c>
      <c r="D582" s="358">
        <v>0</v>
      </c>
      <c r="E582" s="319" t="str">
        <f t="shared" si="52"/>
        <v/>
      </c>
      <c r="F582" s="287" t="str">
        <f t="shared" si="53"/>
        <v>否</v>
      </c>
      <c r="G582" s="156" t="str">
        <f t="shared" si="54"/>
        <v>项</v>
      </c>
    </row>
    <row r="583" ht="36" customHeight="1" spans="1:7">
      <c r="A583" s="453" t="s">
        <v>1105</v>
      </c>
      <c r="B583" s="311" t="s">
        <v>1106</v>
      </c>
      <c r="C583" s="355"/>
      <c r="D583" s="355"/>
      <c r="E583" s="324"/>
      <c r="F583" s="287" t="str">
        <f t="shared" si="53"/>
        <v>否</v>
      </c>
      <c r="G583" s="156" t="str">
        <f t="shared" si="54"/>
        <v>款</v>
      </c>
    </row>
    <row r="584" ht="36" customHeight="1" spans="1:7">
      <c r="A584" s="454" t="s">
        <v>1107</v>
      </c>
      <c r="B584" s="315" t="s">
        <v>1108</v>
      </c>
      <c r="C584" s="358"/>
      <c r="D584" s="358"/>
      <c r="E584" s="319"/>
      <c r="F584" s="287" t="str">
        <f t="shared" si="53"/>
        <v>否</v>
      </c>
      <c r="G584" s="156" t="str">
        <f t="shared" si="54"/>
        <v>项</v>
      </c>
    </row>
    <row r="585" ht="36" customHeight="1" spans="1:7">
      <c r="A585" s="454" t="s">
        <v>1109</v>
      </c>
      <c r="B585" s="315" t="s">
        <v>1110</v>
      </c>
      <c r="C585" s="358">
        <v>0</v>
      </c>
      <c r="D585" s="358">
        <v>0</v>
      </c>
      <c r="E585" s="319" t="str">
        <f t="shared" ref="E585:E591" si="55">IF(C585&gt;0,D585/C585-1,IF(C585&lt;0,-(D585/C585-1),""))</f>
        <v/>
      </c>
      <c r="F585" s="287" t="str">
        <f t="shared" si="53"/>
        <v>否</v>
      </c>
      <c r="G585" s="156" t="str">
        <f t="shared" si="54"/>
        <v>项</v>
      </c>
    </row>
    <row r="586" ht="36" customHeight="1" spans="1:7">
      <c r="A586" s="454" t="s">
        <v>1111</v>
      </c>
      <c r="B586" s="315" t="s">
        <v>1112</v>
      </c>
      <c r="C586" s="358">
        <v>0</v>
      </c>
      <c r="D586" s="358">
        <v>0</v>
      </c>
      <c r="E586" s="319" t="str">
        <f t="shared" si="55"/>
        <v/>
      </c>
      <c r="F586" s="287" t="str">
        <f t="shared" si="53"/>
        <v>否</v>
      </c>
      <c r="G586" s="156" t="str">
        <f t="shared" si="54"/>
        <v>项</v>
      </c>
    </row>
    <row r="587" ht="36" customHeight="1" spans="1:7">
      <c r="A587" s="454" t="s">
        <v>1113</v>
      </c>
      <c r="B587" s="315" t="s">
        <v>1114</v>
      </c>
      <c r="C587" s="358">
        <v>0</v>
      </c>
      <c r="D587" s="358">
        <v>0</v>
      </c>
      <c r="E587" s="319" t="str">
        <f t="shared" si="55"/>
        <v/>
      </c>
      <c r="F587" s="287" t="str">
        <f t="shared" si="53"/>
        <v>否</v>
      </c>
      <c r="G587" s="156" t="str">
        <f t="shared" si="54"/>
        <v>项</v>
      </c>
    </row>
    <row r="588" ht="36" customHeight="1" spans="1:7">
      <c r="A588" s="454" t="s">
        <v>1115</v>
      </c>
      <c r="B588" s="315" t="s">
        <v>1116</v>
      </c>
      <c r="C588" s="358">
        <v>0</v>
      </c>
      <c r="D588" s="358">
        <v>0</v>
      </c>
      <c r="E588" s="319" t="str">
        <f t="shared" si="55"/>
        <v/>
      </c>
      <c r="F588" s="287" t="str">
        <f t="shared" si="53"/>
        <v>否</v>
      </c>
      <c r="G588" s="156" t="str">
        <f t="shared" si="54"/>
        <v>项</v>
      </c>
    </row>
    <row r="589" ht="36" customHeight="1" spans="1:7">
      <c r="A589" s="454" t="s">
        <v>1117</v>
      </c>
      <c r="B589" s="315" t="s">
        <v>1118</v>
      </c>
      <c r="C589" s="358">
        <v>0</v>
      </c>
      <c r="D589" s="358">
        <v>0</v>
      </c>
      <c r="E589" s="319" t="str">
        <f t="shared" si="55"/>
        <v/>
      </c>
      <c r="F589" s="287" t="str">
        <f t="shared" si="53"/>
        <v>否</v>
      </c>
      <c r="G589" s="156" t="str">
        <f t="shared" si="54"/>
        <v>项</v>
      </c>
    </row>
    <row r="590" ht="36" customHeight="1" spans="1:7">
      <c r="A590" s="454" t="s">
        <v>1119</v>
      </c>
      <c r="B590" s="315" t="s">
        <v>1120</v>
      </c>
      <c r="C590" s="358">
        <v>0</v>
      </c>
      <c r="D590" s="358">
        <v>0</v>
      </c>
      <c r="E590" s="319" t="str">
        <f t="shared" si="55"/>
        <v/>
      </c>
      <c r="F590" s="287" t="str">
        <f t="shared" si="53"/>
        <v>否</v>
      </c>
      <c r="G590" s="156" t="str">
        <f t="shared" si="54"/>
        <v>项</v>
      </c>
    </row>
    <row r="591" ht="36" customHeight="1" spans="1:7">
      <c r="A591" s="454" t="s">
        <v>1121</v>
      </c>
      <c r="B591" s="315" t="s">
        <v>1122</v>
      </c>
      <c r="C591" s="358">
        <v>0</v>
      </c>
      <c r="D591" s="358">
        <v>0</v>
      </c>
      <c r="E591" s="319" t="str">
        <f t="shared" si="55"/>
        <v/>
      </c>
      <c r="F591" s="287" t="str">
        <f t="shared" si="53"/>
        <v>否</v>
      </c>
      <c r="G591" s="156" t="str">
        <f t="shared" si="54"/>
        <v>项</v>
      </c>
    </row>
    <row r="592" ht="36" customHeight="1" spans="1:7">
      <c r="A592" s="454" t="s">
        <v>1123</v>
      </c>
      <c r="B592" s="315" t="s">
        <v>1124</v>
      </c>
      <c r="C592" s="358"/>
      <c r="D592" s="358"/>
      <c r="E592" s="319"/>
      <c r="F592" s="287" t="str">
        <f t="shared" si="53"/>
        <v>否</v>
      </c>
      <c r="G592" s="156" t="str">
        <f t="shared" si="54"/>
        <v>项</v>
      </c>
    </row>
    <row r="593" ht="36" customHeight="1" spans="1:7">
      <c r="A593" s="453" t="s">
        <v>1125</v>
      </c>
      <c r="B593" s="311" t="s">
        <v>1126</v>
      </c>
      <c r="C593" s="355">
        <f>SUM(C594:C600)</f>
        <v>489</v>
      </c>
      <c r="D593" s="355">
        <f>SUM(D594:D600)</f>
        <v>631</v>
      </c>
      <c r="E593" s="324"/>
      <c r="F593" s="287" t="str">
        <f t="shared" si="53"/>
        <v>是</v>
      </c>
      <c r="G593" s="156" t="str">
        <f t="shared" si="54"/>
        <v>款</v>
      </c>
    </row>
    <row r="594" ht="36" customHeight="1" spans="1:7">
      <c r="A594" s="454" t="s">
        <v>1127</v>
      </c>
      <c r="B594" s="315" t="s">
        <v>1128</v>
      </c>
      <c r="C594" s="358">
        <v>39</v>
      </c>
      <c r="D594" s="358">
        <v>45</v>
      </c>
      <c r="E594" s="319"/>
      <c r="F594" s="287" t="str">
        <f t="shared" si="53"/>
        <v>是</v>
      </c>
      <c r="G594" s="156" t="str">
        <f t="shared" si="54"/>
        <v>项</v>
      </c>
    </row>
    <row r="595" ht="36" customHeight="1" spans="1:7">
      <c r="A595" s="454" t="s">
        <v>1129</v>
      </c>
      <c r="B595" s="315" t="s">
        <v>1130</v>
      </c>
      <c r="C595" s="358">
        <v>215</v>
      </c>
      <c r="D595" s="358">
        <v>35</v>
      </c>
      <c r="E595" s="319"/>
      <c r="F595" s="287" t="str">
        <f t="shared" si="53"/>
        <v>是</v>
      </c>
      <c r="G595" s="156" t="str">
        <f t="shared" si="54"/>
        <v>项</v>
      </c>
    </row>
    <row r="596" ht="36" customHeight="1" spans="1:7">
      <c r="A596" s="454" t="s">
        <v>1131</v>
      </c>
      <c r="B596" s="315" t="s">
        <v>1132</v>
      </c>
      <c r="C596" s="358">
        <v>85</v>
      </c>
      <c r="D596" s="358">
        <v>32</v>
      </c>
      <c r="E596" s="319"/>
      <c r="F596" s="287" t="str">
        <f t="shared" si="53"/>
        <v>是</v>
      </c>
      <c r="G596" s="156" t="str">
        <f t="shared" si="54"/>
        <v>项</v>
      </c>
    </row>
    <row r="597" s="420" customFormat="1" ht="36" customHeight="1" spans="1:7">
      <c r="A597" s="454" t="s">
        <v>1133</v>
      </c>
      <c r="B597" s="315" t="s">
        <v>1134</v>
      </c>
      <c r="C597" s="358"/>
      <c r="D597" s="358">
        <v>0</v>
      </c>
      <c r="E597" s="319"/>
      <c r="F597" s="287" t="str">
        <f t="shared" si="53"/>
        <v>否</v>
      </c>
      <c r="G597" s="156" t="str">
        <f t="shared" si="54"/>
        <v>项</v>
      </c>
    </row>
    <row r="598" ht="36" customHeight="1" spans="1:7">
      <c r="A598" s="454" t="s">
        <v>1135</v>
      </c>
      <c r="B598" s="315" t="s">
        <v>1136</v>
      </c>
      <c r="C598" s="358">
        <v>150</v>
      </c>
      <c r="D598" s="358">
        <v>141</v>
      </c>
      <c r="E598" s="319">
        <f>IF(C598&gt;0,D598/C598-1,IF(C598&lt;0,-(D598/C598-1),""))</f>
        <v>-0.0600000000000001</v>
      </c>
      <c r="F598" s="287" t="str">
        <f t="shared" si="53"/>
        <v>是</v>
      </c>
      <c r="G598" s="156" t="str">
        <f t="shared" si="54"/>
        <v>项</v>
      </c>
    </row>
    <row r="599" ht="36" customHeight="1" spans="1:7">
      <c r="A599" s="454" t="s">
        <v>1137</v>
      </c>
      <c r="B599" s="315" t="s">
        <v>1138</v>
      </c>
      <c r="C599" s="358">
        <v>0</v>
      </c>
      <c r="D599" s="358">
        <v>42</v>
      </c>
      <c r="E599" s="319" t="str">
        <f>IF(C599&gt;0,D599/C599-1,IF(C599&lt;0,-(D599/C599-1),""))</f>
        <v/>
      </c>
      <c r="F599" s="287" t="str">
        <f t="shared" si="53"/>
        <v>是</v>
      </c>
      <c r="G599" s="156" t="str">
        <f t="shared" si="54"/>
        <v>项</v>
      </c>
    </row>
    <row r="600" ht="36" customHeight="1" spans="1:7">
      <c r="A600" s="454" t="s">
        <v>1139</v>
      </c>
      <c r="B600" s="315" t="s">
        <v>1140</v>
      </c>
      <c r="C600" s="358"/>
      <c r="D600" s="358">
        <v>336</v>
      </c>
      <c r="E600" s="319"/>
      <c r="F600" s="287" t="str">
        <f t="shared" si="53"/>
        <v>是</v>
      </c>
      <c r="G600" s="156" t="str">
        <f t="shared" si="54"/>
        <v>项</v>
      </c>
    </row>
    <row r="601" ht="36" customHeight="1" spans="1:7">
      <c r="A601" s="453" t="s">
        <v>1141</v>
      </c>
      <c r="B601" s="311" t="s">
        <v>1142</v>
      </c>
      <c r="C601" s="355"/>
      <c r="D601" s="355">
        <v>27</v>
      </c>
      <c r="E601" s="324"/>
      <c r="F601" s="287" t="str">
        <f t="shared" si="53"/>
        <v>是</v>
      </c>
      <c r="G601" s="156" t="str">
        <f t="shared" si="54"/>
        <v>款</v>
      </c>
    </row>
    <row r="602" s="420" customFormat="1" ht="36" customHeight="1" spans="1:7">
      <c r="A602" s="454" t="s">
        <v>1143</v>
      </c>
      <c r="B602" s="315" t="s">
        <v>1144</v>
      </c>
      <c r="C602" s="358"/>
      <c r="D602" s="358">
        <v>27</v>
      </c>
      <c r="E602" s="319"/>
      <c r="F602" s="287" t="str">
        <f t="shared" si="53"/>
        <v>是</v>
      </c>
      <c r="G602" s="156" t="str">
        <f t="shared" si="54"/>
        <v>项</v>
      </c>
    </row>
    <row r="603" ht="36" customHeight="1" spans="1:7">
      <c r="A603" s="454" t="s">
        <v>1145</v>
      </c>
      <c r="B603" s="315" t="s">
        <v>1146</v>
      </c>
      <c r="C603" s="358"/>
      <c r="D603" s="358"/>
      <c r="E603" s="319"/>
      <c r="F603" s="287" t="str">
        <f t="shared" si="53"/>
        <v>否</v>
      </c>
      <c r="G603" s="156" t="str">
        <f t="shared" si="54"/>
        <v>项</v>
      </c>
    </row>
    <row r="604" ht="36" customHeight="1" spans="1:7">
      <c r="A604" s="454" t="s">
        <v>1147</v>
      </c>
      <c r="B604" s="315" t="s">
        <v>1148</v>
      </c>
      <c r="C604" s="358"/>
      <c r="D604" s="358"/>
      <c r="E604" s="319"/>
      <c r="F604" s="287" t="str">
        <f t="shared" si="53"/>
        <v>否</v>
      </c>
      <c r="G604" s="156" t="str">
        <f t="shared" si="54"/>
        <v>项</v>
      </c>
    </row>
    <row r="605" ht="36" customHeight="1" spans="1:7">
      <c r="A605" s="454" t="s">
        <v>1149</v>
      </c>
      <c r="B605" s="315" t="s">
        <v>1150</v>
      </c>
      <c r="C605" s="358">
        <v>0</v>
      </c>
      <c r="D605" s="358">
        <v>0</v>
      </c>
      <c r="E605" s="319" t="str">
        <f>IF(C605&gt;0,D605/C605-1,IF(C605&lt;0,-(D605/C605-1),""))</f>
        <v/>
      </c>
      <c r="F605" s="287" t="str">
        <f t="shared" si="53"/>
        <v>否</v>
      </c>
      <c r="G605" s="156" t="str">
        <f t="shared" si="54"/>
        <v>项</v>
      </c>
    </row>
    <row r="606" ht="36" customHeight="1" spans="1:7">
      <c r="A606" s="454" t="s">
        <v>1151</v>
      </c>
      <c r="B606" s="315" t="s">
        <v>1152</v>
      </c>
      <c r="C606" s="358"/>
      <c r="D606" s="358"/>
      <c r="E606" s="319"/>
      <c r="F606" s="287" t="str">
        <f t="shared" si="53"/>
        <v>否</v>
      </c>
      <c r="G606" s="156" t="str">
        <f t="shared" si="54"/>
        <v>项</v>
      </c>
    </row>
    <row r="607" ht="36" customHeight="1" spans="1:7">
      <c r="A607" s="454" t="s">
        <v>1153</v>
      </c>
      <c r="B607" s="315" t="s">
        <v>1154</v>
      </c>
      <c r="C607" s="358"/>
      <c r="D607" s="358"/>
      <c r="E607" s="319"/>
      <c r="F607" s="287" t="str">
        <f t="shared" si="53"/>
        <v>否</v>
      </c>
      <c r="G607" s="156" t="str">
        <f t="shared" si="54"/>
        <v>项</v>
      </c>
    </row>
    <row r="608" ht="36" customHeight="1" spans="1:7">
      <c r="A608" s="453" t="s">
        <v>1155</v>
      </c>
      <c r="B608" s="311" t="s">
        <v>1156</v>
      </c>
      <c r="C608" s="355">
        <f>SUM(C609:C615)</f>
        <v>180</v>
      </c>
      <c r="D608" s="355">
        <f>SUM(D609:D615)</f>
        <v>134</v>
      </c>
      <c r="E608" s="324"/>
      <c r="F608" s="287" t="str">
        <f t="shared" si="53"/>
        <v>是</v>
      </c>
      <c r="G608" s="156" t="str">
        <f t="shared" si="54"/>
        <v>款</v>
      </c>
    </row>
    <row r="609" ht="36" customHeight="1" spans="1:7">
      <c r="A609" s="454" t="s">
        <v>1157</v>
      </c>
      <c r="B609" s="315" t="s">
        <v>1158</v>
      </c>
      <c r="C609" s="358">
        <v>30</v>
      </c>
      <c r="D609" s="358"/>
      <c r="E609" s="319"/>
      <c r="F609" s="287" t="str">
        <f t="shared" si="53"/>
        <v>是</v>
      </c>
      <c r="G609" s="156" t="str">
        <f t="shared" si="54"/>
        <v>项</v>
      </c>
    </row>
    <row r="610" ht="36" customHeight="1" spans="1:7">
      <c r="A610" s="454" t="s">
        <v>1159</v>
      </c>
      <c r="B610" s="315" t="s">
        <v>1160</v>
      </c>
      <c r="C610" s="358">
        <v>85</v>
      </c>
      <c r="D610" s="358">
        <v>72</v>
      </c>
      <c r="E610" s="319">
        <f t="shared" ref="E610:E615" si="56">IF(C610&gt;0,D610/C610-1,IF(C610&lt;0,-(D610/C610-1),""))</f>
        <v>-0.152941176470588</v>
      </c>
      <c r="F610" s="287" t="str">
        <f t="shared" si="53"/>
        <v>是</v>
      </c>
      <c r="G610" s="156" t="str">
        <f t="shared" si="54"/>
        <v>项</v>
      </c>
    </row>
    <row r="611" ht="36" customHeight="1" spans="1:7">
      <c r="A611" s="454" t="s">
        <v>1161</v>
      </c>
      <c r="B611" s="315" t="s">
        <v>1162</v>
      </c>
      <c r="C611" s="358"/>
      <c r="D611" s="358">
        <v>0</v>
      </c>
      <c r="E611" s="319"/>
      <c r="F611" s="287" t="str">
        <f t="shared" si="53"/>
        <v>否</v>
      </c>
      <c r="G611" s="156" t="str">
        <f t="shared" si="54"/>
        <v>项</v>
      </c>
    </row>
    <row r="612" ht="36" customHeight="1" spans="1:7">
      <c r="A612" s="454" t="s">
        <v>1163</v>
      </c>
      <c r="B612" s="315" t="s">
        <v>1164</v>
      </c>
      <c r="C612" s="358">
        <v>65</v>
      </c>
      <c r="D612" s="358">
        <v>27</v>
      </c>
      <c r="E612" s="319"/>
      <c r="F612" s="287" t="str">
        <f t="shared" si="53"/>
        <v>是</v>
      </c>
      <c r="G612" s="156" t="str">
        <f t="shared" si="54"/>
        <v>项</v>
      </c>
    </row>
    <row r="613" ht="36" customHeight="1" spans="1:7">
      <c r="A613" s="454" t="s">
        <v>1165</v>
      </c>
      <c r="B613" s="315" t="s">
        <v>1166</v>
      </c>
      <c r="C613" s="358">
        <v>0</v>
      </c>
      <c r="D613" s="358">
        <v>14</v>
      </c>
      <c r="E613" s="319" t="str">
        <f t="shared" si="56"/>
        <v/>
      </c>
      <c r="F613" s="287" t="str">
        <f t="shared" si="53"/>
        <v>是</v>
      </c>
      <c r="G613" s="156" t="str">
        <f t="shared" si="54"/>
        <v>项</v>
      </c>
    </row>
    <row r="614" ht="36" customHeight="1" spans="1:7">
      <c r="A614" s="454" t="s">
        <v>1167</v>
      </c>
      <c r="B614" s="315" t="s">
        <v>1168</v>
      </c>
      <c r="C614" s="358">
        <v>0</v>
      </c>
      <c r="D614" s="358">
        <v>21</v>
      </c>
      <c r="E614" s="319" t="str">
        <f t="shared" si="56"/>
        <v/>
      </c>
      <c r="F614" s="287" t="str">
        <f t="shared" si="53"/>
        <v>是</v>
      </c>
      <c r="G614" s="156" t="str">
        <f t="shared" si="54"/>
        <v>项</v>
      </c>
    </row>
    <row r="615" ht="36" customHeight="1" spans="1:7">
      <c r="A615" s="454" t="s">
        <v>1169</v>
      </c>
      <c r="B615" s="315" t="s">
        <v>1170</v>
      </c>
      <c r="C615" s="358">
        <v>0</v>
      </c>
      <c r="D615" s="358">
        <v>0</v>
      </c>
      <c r="E615" s="319" t="str">
        <f t="shared" si="56"/>
        <v/>
      </c>
      <c r="F615" s="287" t="str">
        <f t="shared" si="53"/>
        <v>否</v>
      </c>
      <c r="G615" s="156" t="str">
        <f t="shared" si="54"/>
        <v>项</v>
      </c>
    </row>
    <row r="616" ht="36" customHeight="1" spans="1:7">
      <c r="A616" s="453" t="s">
        <v>1171</v>
      </c>
      <c r="B616" s="311" t="s">
        <v>1172</v>
      </c>
      <c r="C616" s="355">
        <v>62</v>
      </c>
      <c r="D616" s="355">
        <v>49</v>
      </c>
      <c r="E616" s="324"/>
      <c r="F616" s="287" t="str">
        <f t="shared" si="53"/>
        <v>是</v>
      </c>
      <c r="G616" s="156" t="str">
        <f t="shared" si="54"/>
        <v>款</v>
      </c>
    </row>
    <row r="617" ht="36" customHeight="1" spans="1:7">
      <c r="A617" s="454" t="s">
        <v>1173</v>
      </c>
      <c r="B617" s="315" t="s">
        <v>162</v>
      </c>
      <c r="C617" s="358"/>
      <c r="D617" s="358"/>
      <c r="E617" s="319"/>
      <c r="F617" s="287" t="str">
        <f t="shared" si="53"/>
        <v>否</v>
      </c>
      <c r="G617" s="156" t="str">
        <f t="shared" si="54"/>
        <v>项</v>
      </c>
    </row>
    <row r="618" ht="36" customHeight="1" spans="1:7">
      <c r="A618" s="454" t="s">
        <v>1174</v>
      </c>
      <c r="B618" s="315" t="s">
        <v>164</v>
      </c>
      <c r="C618" s="358">
        <v>0</v>
      </c>
      <c r="D618" s="358">
        <v>3</v>
      </c>
      <c r="E618" s="319" t="str">
        <f>IF(C618&gt;0,D618/C618-1,IF(C618&lt;0,-(D618/C618-1),""))</f>
        <v/>
      </c>
      <c r="F618" s="287" t="str">
        <f t="shared" si="53"/>
        <v>是</v>
      </c>
      <c r="G618" s="156" t="str">
        <f t="shared" si="54"/>
        <v>项</v>
      </c>
    </row>
    <row r="619" ht="36" customHeight="1" spans="1:7">
      <c r="A619" s="454" t="s">
        <v>1175</v>
      </c>
      <c r="B619" s="315" t="s">
        <v>166</v>
      </c>
      <c r="C619" s="358"/>
      <c r="D619" s="358"/>
      <c r="E619" s="319"/>
      <c r="F619" s="287" t="str">
        <f t="shared" si="53"/>
        <v>否</v>
      </c>
      <c r="G619" s="156" t="str">
        <f t="shared" si="54"/>
        <v>项</v>
      </c>
    </row>
    <row r="620" ht="36" customHeight="1" spans="1:7">
      <c r="A620" s="454" t="s">
        <v>1176</v>
      </c>
      <c r="B620" s="315" t="s">
        <v>1177</v>
      </c>
      <c r="C620" s="358"/>
      <c r="D620" s="358"/>
      <c r="E620" s="319"/>
      <c r="F620" s="287" t="str">
        <f t="shared" si="53"/>
        <v>否</v>
      </c>
      <c r="G620" s="156" t="str">
        <f t="shared" si="54"/>
        <v>项</v>
      </c>
    </row>
    <row r="621" ht="36" customHeight="1" spans="1:7">
      <c r="A621" s="454" t="s">
        <v>1178</v>
      </c>
      <c r="B621" s="315" t="s">
        <v>1179</v>
      </c>
      <c r="C621" s="358"/>
      <c r="D621" s="358"/>
      <c r="E621" s="319"/>
      <c r="F621" s="287" t="str">
        <f t="shared" si="53"/>
        <v>否</v>
      </c>
      <c r="G621" s="156" t="str">
        <f t="shared" si="54"/>
        <v>项</v>
      </c>
    </row>
    <row r="622" ht="36" customHeight="1" spans="1:7">
      <c r="A622" s="454" t="s">
        <v>1180</v>
      </c>
      <c r="B622" s="315" t="s">
        <v>1181</v>
      </c>
      <c r="C622" s="358"/>
      <c r="D622" s="358"/>
      <c r="E622" s="319"/>
      <c r="F622" s="287" t="str">
        <f t="shared" si="53"/>
        <v>否</v>
      </c>
      <c r="G622" s="156" t="str">
        <f t="shared" si="54"/>
        <v>项</v>
      </c>
    </row>
    <row r="623" ht="36" customHeight="1" spans="1:7">
      <c r="A623" s="454" t="s">
        <v>1182</v>
      </c>
      <c r="B623" s="315" t="s">
        <v>1183</v>
      </c>
      <c r="C623" s="358">
        <v>59</v>
      </c>
      <c r="D623" s="358">
        <v>43</v>
      </c>
      <c r="E623" s="319">
        <f t="shared" ref="E623:E628" si="57">IF(C623&gt;0,D623/C623-1,IF(C623&lt;0,-(D623/C623-1),""))</f>
        <v>-0.271186440677966</v>
      </c>
      <c r="F623" s="287" t="str">
        <f t="shared" si="53"/>
        <v>是</v>
      </c>
      <c r="G623" s="156" t="str">
        <f t="shared" si="54"/>
        <v>项</v>
      </c>
    </row>
    <row r="624" ht="36" customHeight="1" spans="1:7">
      <c r="A624" s="454" t="s">
        <v>1184</v>
      </c>
      <c r="B624" s="315" t="s">
        <v>1185</v>
      </c>
      <c r="C624" s="358">
        <v>3</v>
      </c>
      <c r="D624" s="358">
        <v>3</v>
      </c>
      <c r="E624" s="319"/>
      <c r="F624" s="287" t="str">
        <f t="shared" si="53"/>
        <v>是</v>
      </c>
      <c r="G624" s="156" t="str">
        <f t="shared" si="54"/>
        <v>项</v>
      </c>
    </row>
    <row r="625" ht="36" customHeight="1" spans="1:7">
      <c r="A625" s="453" t="s">
        <v>1186</v>
      </c>
      <c r="B625" s="311" t="s">
        <v>1187</v>
      </c>
      <c r="C625" s="355"/>
      <c r="D625" s="355"/>
      <c r="E625" s="324"/>
      <c r="F625" s="287" t="str">
        <f t="shared" si="53"/>
        <v>否</v>
      </c>
      <c r="G625" s="156" t="str">
        <f t="shared" si="54"/>
        <v>款</v>
      </c>
    </row>
    <row r="626" ht="36" customHeight="1" spans="1:7">
      <c r="A626" s="454" t="s">
        <v>1188</v>
      </c>
      <c r="B626" s="315" t="s">
        <v>162</v>
      </c>
      <c r="C626" s="358"/>
      <c r="D626" s="358"/>
      <c r="E626" s="319"/>
      <c r="F626" s="287" t="str">
        <f t="shared" si="53"/>
        <v>否</v>
      </c>
      <c r="G626" s="156" t="str">
        <f t="shared" si="54"/>
        <v>项</v>
      </c>
    </row>
    <row r="627" ht="36" customHeight="1" spans="1:7">
      <c r="A627" s="454" t="s">
        <v>1189</v>
      </c>
      <c r="B627" s="315" t="s">
        <v>164</v>
      </c>
      <c r="C627" s="358">
        <v>0</v>
      </c>
      <c r="D627" s="358">
        <v>0</v>
      </c>
      <c r="E627" s="319" t="str">
        <f t="shared" si="57"/>
        <v/>
      </c>
      <c r="F627" s="287" t="str">
        <f t="shared" si="53"/>
        <v>否</v>
      </c>
      <c r="G627" s="156" t="str">
        <f t="shared" si="54"/>
        <v>项</v>
      </c>
    </row>
    <row r="628" ht="36" customHeight="1" spans="1:7">
      <c r="A628" s="454" t="s">
        <v>1190</v>
      </c>
      <c r="B628" s="315" t="s">
        <v>166</v>
      </c>
      <c r="C628" s="358">
        <v>0</v>
      </c>
      <c r="D628" s="358">
        <v>0</v>
      </c>
      <c r="E628" s="319" t="str">
        <f t="shared" si="57"/>
        <v/>
      </c>
      <c r="F628" s="287" t="str">
        <f t="shared" si="53"/>
        <v>否</v>
      </c>
      <c r="G628" s="156" t="str">
        <f t="shared" si="54"/>
        <v>项</v>
      </c>
    </row>
    <row r="629" ht="36" customHeight="1" spans="1:7">
      <c r="A629" s="454" t="s">
        <v>1191</v>
      </c>
      <c r="B629" s="315" t="s">
        <v>1192</v>
      </c>
      <c r="C629" s="358"/>
      <c r="D629" s="358"/>
      <c r="E629" s="319"/>
      <c r="F629" s="287" t="str">
        <f t="shared" si="53"/>
        <v>否</v>
      </c>
      <c r="G629" s="156" t="str">
        <f t="shared" si="54"/>
        <v>项</v>
      </c>
    </row>
    <row r="630" ht="36" customHeight="1" spans="1:7">
      <c r="A630" s="453" t="s">
        <v>1193</v>
      </c>
      <c r="B630" s="311" t="s">
        <v>1194</v>
      </c>
      <c r="C630" s="355">
        <f>SUM(C631:C632)</f>
        <v>0</v>
      </c>
      <c r="D630" s="355">
        <f>SUM(D631:D632)</f>
        <v>0</v>
      </c>
      <c r="E630" s="324" t="str">
        <f t="shared" ref="E630:E632" si="58">IF(C630&gt;0,D630/C630-1,IF(C630&lt;0,-(D630/C630-1),""))</f>
        <v/>
      </c>
      <c r="F630" s="287" t="str">
        <f t="shared" si="53"/>
        <v>否</v>
      </c>
      <c r="G630" s="156" t="str">
        <f t="shared" si="54"/>
        <v>款</v>
      </c>
    </row>
    <row r="631" ht="36" customHeight="1" spans="1:7">
      <c r="A631" s="454" t="s">
        <v>1195</v>
      </c>
      <c r="B631" s="315" t="s">
        <v>1196</v>
      </c>
      <c r="C631" s="358">
        <v>0</v>
      </c>
      <c r="D631" s="358">
        <v>0</v>
      </c>
      <c r="E631" s="319" t="str">
        <f t="shared" si="58"/>
        <v/>
      </c>
      <c r="F631" s="287" t="str">
        <f t="shared" si="53"/>
        <v>否</v>
      </c>
      <c r="G631" s="156" t="str">
        <f t="shared" si="54"/>
        <v>项</v>
      </c>
    </row>
    <row r="632" ht="36" customHeight="1" spans="1:7">
      <c r="A632" s="454" t="s">
        <v>1197</v>
      </c>
      <c r="B632" s="315" t="s">
        <v>1198</v>
      </c>
      <c r="C632" s="358">
        <v>0</v>
      </c>
      <c r="D632" s="358">
        <v>0</v>
      </c>
      <c r="E632" s="319" t="str">
        <f t="shared" si="58"/>
        <v/>
      </c>
      <c r="F632" s="287" t="str">
        <f t="shared" si="53"/>
        <v>否</v>
      </c>
      <c r="G632" s="156" t="str">
        <f t="shared" si="54"/>
        <v>项</v>
      </c>
    </row>
    <row r="633" ht="36" customHeight="1" spans="1:7">
      <c r="A633" s="453" t="s">
        <v>1199</v>
      </c>
      <c r="B633" s="311" t="s">
        <v>1200</v>
      </c>
      <c r="C633" s="355">
        <v>22</v>
      </c>
      <c r="D633" s="355"/>
      <c r="E633" s="324"/>
      <c r="F633" s="287" t="str">
        <f t="shared" si="53"/>
        <v>是</v>
      </c>
      <c r="G633" s="156" t="str">
        <f t="shared" si="54"/>
        <v>款</v>
      </c>
    </row>
    <row r="634" ht="36" customHeight="1" spans="1:7">
      <c r="A634" s="454" t="s">
        <v>1201</v>
      </c>
      <c r="B634" s="315" t="s">
        <v>1202</v>
      </c>
      <c r="C634" s="358">
        <v>22</v>
      </c>
      <c r="D634" s="358">
        <v>0</v>
      </c>
      <c r="E634" s="319">
        <f t="shared" ref="E634:E644" si="59">IF(C634&gt;0,D634/C634-1,IF(C634&lt;0,-(D634/C634-1),""))</f>
        <v>-1</v>
      </c>
      <c r="F634" s="287" t="str">
        <f t="shared" si="53"/>
        <v>是</v>
      </c>
      <c r="G634" s="156" t="str">
        <f t="shared" si="54"/>
        <v>项</v>
      </c>
    </row>
    <row r="635" ht="36" customHeight="1" spans="1:7">
      <c r="A635" s="454" t="s">
        <v>1203</v>
      </c>
      <c r="B635" s="315" t="s">
        <v>1204</v>
      </c>
      <c r="C635" s="358"/>
      <c r="D635" s="358"/>
      <c r="E635" s="319"/>
      <c r="F635" s="287" t="str">
        <f t="shared" si="53"/>
        <v>否</v>
      </c>
      <c r="G635" s="156" t="str">
        <f t="shared" si="54"/>
        <v>项</v>
      </c>
    </row>
    <row r="636" ht="36" customHeight="1" spans="1:7">
      <c r="A636" s="453" t="s">
        <v>1205</v>
      </c>
      <c r="B636" s="311" t="s">
        <v>1206</v>
      </c>
      <c r="C636" s="355">
        <v>2</v>
      </c>
      <c r="D636" s="355">
        <f>SUM(D637:D638)</f>
        <v>0</v>
      </c>
      <c r="E636" s="324">
        <f t="shared" si="59"/>
        <v>-1</v>
      </c>
      <c r="F636" s="287" t="str">
        <f t="shared" si="53"/>
        <v>是</v>
      </c>
      <c r="G636" s="156" t="str">
        <f t="shared" si="54"/>
        <v>款</v>
      </c>
    </row>
    <row r="637" ht="36" customHeight="1" spans="1:7">
      <c r="A637" s="454" t="s">
        <v>1207</v>
      </c>
      <c r="B637" s="315" t="s">
        <v>1208</v>
      </c>
      <c r="C637" s="358">
        <v>0</v>
      </c>
      <c r="D637" s="358">
        <v>0</v>
      </c>
      <c r="E637" s="319" t="str">
        <f t="shared" si="59"/>
        <v/>
      </c>
      <c r="F637" s="287" t="str">
        <f t="shared" si="53"/>
        <v>否</v>
      </c>
      <c r="G637" s="156" t="str">
        <f t="shared" si="54"/>
        <v>项</v>
      </c>
    </row>
    <row r="638" ht="36" customHeight="1" spans="1:7">
      <c r="A638" s="454" t="s">
        <v>1209</v>
      </c>
      <c r="B638" s="315" t="s">
        <v>1210</v>
      </c>
      <c r="C638" s="358">
        <v>2</v>
      </c>
      <c r="D638" s="358">
        <v>0</v>
      </c>
      <c r="E638" s="319">
        <f t="shared" si="59"/>
        <v>-1</v>
      </c>
      <c r="F638" s="287" t="str">
        <f t="shared" si="53"/>
        <v>是</v>
      </c>
      <c r="G638" s="156" t="str">
        <f t="shared" si="54"/>
        <v>项</v>
      </c>
    </row>
    <row r="639" ht="36" customHeight="1" spans="1:7">
      <c r="A639" s="453" t="s">
        <v>1211</v>
      </c>
      <c r="B639" s="311" t="s">
        <v>1212</v>
      </c>
      <c r="C639" s="355">
        <f>SUM(C640:C641)</f>
        <v>0</v>
      </c>
      <c r="D639" s="355">
        <f>SUM(D640:D641)</f>
        <v>0</v>
      </c>
      <c r="E639" s="324" t="str">
        <f t="shared" si="59"/>
        <v/>
      </c>
      <c r="F639" s="287" t="str">
        <f t="shared" si="53"/>
        <v>否</v>
      </c>
      <c r="G639" s="156" t="str">
        <f t="shared" si="54"/>
        <v>款</v>
      </c>
    </row>
    <row r="640" ht="36" customHeight="1" spans="1:7">
      <c r="A640" s="454" t="s">
        <v>1213</v>
      </c>
      <c r="B640" s="315" t="s">
        <v>1214</v>
      </c>
      <c r="C640" s="358">
        <v>0</v>
      </c>
      <c r="D640" s="358">
        <v>0</v>
      </c>
      <c r="E640" s="319" t="str">
        <f t="shared" si="59"/>
        <v/>
      </c>
      <c r="F640" s="287" t="str">
        <f t="shared" si="53"/>
        <v>否</v>
      </c>
      <c r="G640" s="156" t="str">
        <f t="shared" si="54"/>
        <v>项</v>
      </c>
    </row>
    <row r="641" ht="36" customHeight="1" spans="1:7">
      <c r="A641" s="454" t="s">
        <v>1215</v>
      </c>
      <c r="B641" s="315" t="s">
        <v>1216</v>
      </c>
      <c r="C641" s="358">
        <v>0</v>
      </c>
      <c r="D641" s="358">
        <v>0</v>
      </c>
      <c r="E641" s="319" t="str">
        <f t="shared" si="59"/>
        <v/>
      </c>
      <c r="F641" s="287" t="str">
        <f t="shared" si="53"/>
        <v>否</v>
      </c>
      <c r="G641" s="156" t="str">
        <f t="shared" si="54"/>
        <v>项</v>
      </c>
    </row>
    <row r="642" ht="36" customHeight="1" spans="1:7">
      <c r="A642" s="453" t="s">
        <v>1217</v>
      </c>
      <c r="B642" s="311" t="s">
        <v>1218</v>
      </c>
      <c r="C642" s="355">
        <f>SUM(C643:C644)</f>
        <v>2</v>
      </c>
      <c r="D642" s="355">
        <f>SUM(D643:D644)</f>
        <v>26</v>
      </c>
      <c r="E642" s="324">
        <f t="shared" si="59"/>
        <v>12</v>
      </c>
      <c r="F642" s="287" t="str">
        <f t="shared" si="53"/>
        <v>是</v>
      </c>
      <c r="G642" s="156" t="str">
        <f t="shared" si="54"/>
        <v>款</v>
      </c>
    </row>
    <row r="643" ht="36" customHeight="1" spans="1:7">
      <c r="A643" s="454" t="s">
        <v>1219</v>
      </c>
      <c r="B643" s="315" t="s">
        <v>1220</v>
      </c>
      <c r="C643" s="358">
        <v>0</v>
      </c>
      <c r="D643" s="358">
        <v>10</v>
      </c>
      <c r="E643" s="319" t="str">
        <f t="shared" si="59"/>
        <v/>
      </c>
      <c r="F643" s="287" t="str">
        <f t="shared" si="53"/>
        <v>是</v>
      </c>
      <c r="G643" s="156" t="str">
        <f t="shared" si="54"/>
        <v>项</v>
      </c>
    </row>
    <row r="644" ht="36" customHeight="1" spans="1:7">
      <c r="A644" s="454" t="s">
        <v>1221</v>
      </c>
      <c r="B644" s="315" t="s">
        <v>1222</v>
      </c>
      <c r="C644" s="358">
        <v>2</v>
      </c>
      <c r="D644" s="358">
        <v>16</v>
      </c>
      <c r="E644" s="319">
        <f t="shared" si="59"/>
        <v>7</v>
      </c>
      <c r="F644" s="287" t="str">
        <f t="shared" ref="F644:F707" si="60">IF(LEN(A644)=3,"是",IF(B644&lt;&gt;"",IF(SUM(C644:D644)&lt;&gt;0,"是","否"),"是"))</f>
        <v>是</v>
      </c>
      <c r="G644" s="156" t="str">
        <f t="shared" ref="G644:G707" si="61">IF(LEN(A644)=3,"类",IF(LEN(A644)=5,"款","项"))</f>
        <v>项</v>
      </c>
    </row>
    <row r="645" ht="36" customHeight="1" spans="1:7">
      <c r="A645" s="453" t="s">
        <v>1223</v>
      </c>
      <c r="B645" s="311" t="s">
        <v>1224</v>
      </c>
      <c r="C645" s="355">
        <v>32</v>
      </c>
      <c r="D645" s="355"/>
      <c r="E645" s="324"/>
      <c r="F645" s="287" t="str">
        <f t="shared" si="60"/>
        <v>是</v>
      </c>
      <c r="G645" s="156" t="str">
        <f t="shared" si="61"/>
        <v>款</v>
      </c>
    </row>
    <row r="646" ht="36" customHeight="1" spans="1:7">
      <c r="A646" s="454" t="s">
        <v>1225</v>
      </c>
      <c r="B646" s="315" t="s">
        <v>1226</v>
      </c>
      <c r="C646" s="358"/>
      <c r="D646" s="358"/>
      <c r="E646" s="319"/>
      <c r="F646" s="287" t="str">
        <f t="shared" si="60"/>
        <v>否</v>
      </c>
      <c r="G646" s="156" t="str">
        <f t="shared" si="61"/>
        <v>项</v>
      </c>
    </row>
    <row r="647" ht="36" customHeight="1" spans="1:7">
      <c r="A647" s="454" t="s">
        <v>1227</v>
      </c>
      <c r="B647" s="315" t="s">
        <v>1228</v>
      </c>
      <c r="C647" s="358">
        <v>32</v>
      </c>
      <c r="D647" s="358">
        <v>0</v>
      </c>
      <c r="E647" s="319">
        <f t="shared" ref="E647:E653" si="62">IF(C647&gt;0,D647/C647-1,IF(C647&lt;0,-(D647/C647-1),""))</f>
        <v>-1</v>
      </c>
      <c r="F647" s="287" t="str">
        <f t="shared" si="60"/>
        <v>是</v>
      </c>
      <c r="G647" s="156" t="str">
        <f t="shared" si="61"/>
        <v>项</v>
      </c>
    </row>
    <row r="648" ht="36" customHeight="1" spans="1:7">
      <c r="A648" s="454" t="s">
        <v>1229</v>
      </c>
      <c r="B648" s="315" t="s">
        <v>1230</v>
      </c>
      <c r="C648" s="358">
        <v>0</v>
      </c>
      <c r="D648" s="358">
        <v>0</v>
      </c>
      <c r="E648" s="319" t="str">
        <f t="shared" si="62"/>
        <v/>
      </c>
      <c r="F648" s="287" t="str">
        <f t="shared" si="60"/>
        <v>否</v>
      </c>
      <c r="G648" s="156" t="str">
        <f t="shared" si="61"/>
        <v>项</v>
      </c>
    </row>
    <row r="649" ht="36" customHeight="1" spans="1:7">
      <c r="A649" s="453" t="s">
        <v>1231</v>
      </c>
      <c r="B649" s="311" t="s">
        <v>1232</v>
      </c>
      <c r="C649" s="355">
        <f>SUM(C650:C653)</f>
        <v>0</v>
      </c>
      <c r="D649" s="355">
        <f>SUM(D650:D653)</f>
        <v>0</v>
      </c>
      <c r="E649" s="324" t="str">
        <f t="shared" si="62"/>
        <v/>
      </c>
      <c r="F649" s="287" t="str">
        <f t="shared" si="60"/>
        <v>否</v>
      </c>
      <c r="G649" s="156" t="str">
        <f t="shared" si="61"/>
        <v>款</v>
      </c>
    </row>
    <row r="650" ht="36" customHeight="1" spans="1:7">
      <c r="A650" s="454" t="s">
        <v>1233</v>
      </c>
      <c r="B650" s="315" t="s">
        <v>1234</v>
      </c>
      <c r="C650" s="358">
        <v>0</v>
      </c>
      <c r="D650" s="358">
        <v>0</v>
      </c>
      <c r="E650" s="319" t="str">
        <f t="shared" si="62"/>
        <v/>
      </c>
      <c r="F650" s="287" t="str">
        <f t="shared" si="60"/>
        <v>否</v>
      </c>
      <c r="G650" s="156" t="str">
        <f t="shared" si="61"/>
        <v>项</v>
      </c>
    </row>
    <row r="651" ht="36" customHeight="1" spans="1:7">
      <c r="A651" s="454" t="s">
        <v>1235</v>
      </c>
      <c r="B651" s="315" t="s">
        <v>1236</v>
      </c>
      <c r="C651" s="358">
        <v>0</v>
      </c>
      <c r="D651" s="358">
        <v>0</v>
      </c>
      <c r="E651" s="319" t="str">
        <f t="shared" si="62"/>
        <v/>
      </c>
      <c r="F651" s="287" t="str">
        <f t="shared" si="60"/>
        <v>否</v>
      </c>
      <c r="G651" s="156" t="str">
        <f t="shared" si="61"/>
        <v>项</v>
      </c>
    </row>
    <row r="652" ht="36" customHeight="1" spans="1:7">
      <c r="A652" s="454" t="s">
        <v>1237</v>
      </c>
      <c r="B652" s="315" t="s">
        <v>1238</v>
      </c>
      <c r="C652" s="358">
        <v>0</v>
      </c>
      <c r="D652" s="358">
        <v>0</v>
      </c>
      <c r="E652" s="319" t="str">
        <f t="shared" si="62"/>
        <v/>
      </c>
      <c r="F652" s="287" t="str">
        <f t="shared" si="60"/>
        <v>否</v>
      </c>
      <c r="G652" s="156" t="str">
        <f t="shared" si="61"/>
        <v>项</v>
      </c>
    </row>
    <row r="653" ht="36" customHeight="1" spans="1:7">
      <c r="A653" s="454" t="s">
        <v>1239</v>
      </c>
      <c r="B653" s="315" t="s">
        <v>1240</v>
      </c>
      <c r="C653" s="358">
        <v>0</v>
      </c>
      <c r="D653" s="358">
        <v>0</v>
      </c>
      <c r="E653" s="319" t="str">
        <f t="shared" si="62"/>
        <v/>
      </c>
      <c r="F653" s="287" t="str">
        <f t="shared" si="60"/>
        <v>否</v>
      </c>
      <c r="G653" s="156" t="str">
        <f t="shared" si="61"/>
        <v>项</v>
      </c>
    </row>
    <row r="654" ht="36" customHeight="1" spans="1:7">
      <c r="A654" s="453" t="s">
        <v>1241</v>
      </c>
      <c r="B654" s="311" t="s">
        <v>1242</v>
      </c>
      <c r="C654" s="355"/>
      <c r="D654" s="355">
        <v>3</v>
      </c>
      <c r="E654" s="324"/>
      <c r="F654" s="287" t="str">
        <f t="shared" si="60"/>
        <v>是</v>
      </c>
      <c r="G654" s="156" t="str">
        <f t="shared" si="61"/>
        <v>款</v>
      </c>
    </row>
    <row r="655" ht="36" customHeight="1" spans="1:7">
      <c r="A655" s="454" t="s">
        <v>1243</v>
      </c>
      <c r="B655" s="315" t="s">
        <v>162</v>
      </c>
      <c r="C655" s="358"/>
      <c r="D655" s="358"/>
      <c r="E655" s="319"/>
      <c r="F655" s="287" t="str">
        <f t="shared" si="60"/>
        <v>否</v>
      </c>
      <c r="G655" s="156" t="str">
        <f t="shared" si="61"/>
        <v>项</v>
      </c>
    </row>
    <row r="656" ht="36" customHeight="1" spans="1:7">
      <c r="A656" s="454" t="s">
        <v>1244</v>
      </c>
      <c r="B656" s="315" t="s">
        <v>164</v>
      </c>
      <c r="C656" s="358"/>
      <c r="D656" s="358"/>
      <c r="E656" s="319"/>
      <c r="F656" s="287" t="str">
        <f t="shared" si="60"/>
        <v>否</v>
      </c>
      <c r="G656" s="156" t="str">
        <f t="shared" si="61"/>
        <v>项</v>
      </c>
    </row>
    <row r="657" ht="36" customHeight="1" spans="1:7">
      <c r="A657" s="454" t="s">
        <v>1245</v>
      </c>
      <c r="B657" s="315" t="s">
        <v>166</v>
      </c>
      <c r="C657" s="358">
        <v>0</v>
      </c>
      <c r="D657" s="358">
        <v>0</v>
      </c>
      <c r="E657" s="319" t="str">
        <f>IF(C657&gt;0,D657/C657-1,IF(C657&lt;0,-(D657/C657-1),""))</f>
        <v/>
      </c>
      <c r="F657" s="287" t="str">
        <f t="shared" si="60"/>
        <v>否</v>
      </c>
      <c r="G657" s="156" t="str">
        <f t="shared" si="61"/>
        <v>项</v>
      </c>
    </row>
    <row r="658" ht="36" customHeight="1" spans="1:7">
      <c r="A658" s="454" t="s">
        <v>1246</v>
      </c>
      <c r="B658" s="315" t="s">
        <v>1247</v>
      </c>
      <c r="C658" s="358"/>
      <c r="D658" s="358">
        <v>3</v>
      </c>
      <c r="E658" s="319"/>
      <c r="F658" s="287" t="str">
        <f t="shared" si="60"/>
        <v>是</v>
      </c>
      <c r="G658" s="156" t="str">
        <f t="shared" si="61"/>
        <v>项</v>
      </c>
    </row>
    <row r="659" ht="36" customHeight="1" spans="1:7">
      <c r="A659" s="454" t="s">
        <v>1248</v>
      </c>
      <c r="B659" s="315" t="s">
        <v>1249</v>
      </c>
      <c r="C659" s="358"/>
      <c r="D659" s="358"/>
      <c r="E659" s="319"/>
      <c r="F659" s="287" t="str">
        <f t="shared" si="60"/>
        <v>否</v>
      </c>
      <c r="G659" s="156" t="str">
        <f t="shared" si="61"/>
        <v>项</v>
      </c>
    </row>
    <row r="660" ht="36" customHeight="1" spans="1:7">
      <c r="A660" s="454" t="s">
        <v>1250</v>
      </c>
      <c r="B660" s="315" t="s">
        <v>180</v>
      </c>
      <c r="C660" s="358"/>
      <c r="D660" s="358"/>
      <c r="E660" s="319"/>
      <c r="F660" s="287" t="str">
        <f t="shared" si="60"/>
        <v>否</v>
      </c>
      <c r="G660" s="156" t="str">
        <f t="shared" si="61"/>
        <v>项</v>
      </c>
    </row>
    <row r="661" ht="36" customHeight="1" spans="1:7">
      <c r="A661" s="454" t="s">
        <v>1251</v>
      </c>
      <c r="B661" s="315" t="s">
        <v>1252</v>
      </c>
      <c r="C661" s="358"/>
      <c r="D661" s="358"/>
      <c r="E661" s="319"/>
      <c r="F661" s="287" t="str">
        <f t="shared" si="60"/>
        <v>否</v>
      </c>
      <c r="G661" s="156" t="str">
        <f t="shared" si="61"/>
        <v>项</v>
      </c>
    </row>
    <row r="662" ht="36" customHeight="1" spans="1:7">
      <c r="A662" s="453" t="s">
        <v>1253</v>
      </c>
      <c r="B662" s="311" t="s">
        <v>1254</v>
      </c>
      <c r="C662" s="355">
        <f>SUM(C663:C664)</f>
        <v>4</v>
      </c>
      <c r="D662" s="355">
        <f>SUM(D663:D664)</f>
        <v>48</v>
      </c>
      <c r="E662" s="324">
        <f t="shared" ref="E662:E664" si="63">IF(C662&gt;0,D662/C662-1,IF(C662&lt;0,-(D662/C662-1),""))</f>
        <v>11</v>
      </c>
      <c r="F662" s="287" t="str">
        <f t="shared" si="60"/>
        <v>是</v>
      </c>
      <c r="G662" s="156" t="str">
        <f t="shared" si="61"/>
        <v>款</v>
      </c>
    </row>
    <row r="663" ht="36" customHeight="1" spans="1:7">
      <c r="A663" s="454" t="s">
        <v>1255</v>
      </c>
      <c r="B663" s="315" t="s">
        <v>1256</v>
      </c>
      <c r="C663" s="358">
        <v>4</v>
      </c>
      <c r="D663" s="358">
        <v>48</v>
      </c>
      <c r="E663" s="319">
        <f t="shared" si="63"/>
        <v>11</v>
      </c>
      <c r="F663" s="287" t="str">
        <f t="shared" si="60"/>
        <v>是</v>
      </c>
      <c r="G663" s="156" t="str">
        <f t="shared" si="61"/>
        <v>项</v>
      </c>
    </row>
    <row r="664" ht="36" customHeight="1" spans="1:7">
      <c r="A664" s="454" t="s">
        <v>1257</v>
      </c>
      <c r="B664" s="315" t="s">
        <v>1258</v>
      </c>
      <c r="C664" s="358">
        <v>0</v>
      </c>
      <c r="D664" s="358">
        <v>0</v>
      </c>
      <c r="E664" s="319" t="str">
        <f t="shared" si="63"/>
        <v/>
      </c>
      <c r="F664" s="287" t="str">
        <f t="shared" si="60"/>
        <v>否</v>
      </c>
      <c r="G664" s="156" t="str">
        <f t="shared" si="61"/>
        <v>项</v>
      </c>
    </row>
    <row r="665" ht="36" customHeight="1" spans="1:7">
      <c r="A665" s="453" t="s">
        <v>1259</v>
      </c>
      <c r="B665" s="311" t="s">
        <v>1260</v>
      </c>
      <c r="C665" s="355"/>
      <c r="D665" s="355">
        <v>33</v>
      </c>
      <c r="E665" s="324"/>
      <c r="F665" s="287" t="str">
        <f t="shared" si="60"/>
        <v>是</v>
      </c>
      <c r="G665" s="156" t="str">
        <f t="shared" si="61"/>
        <v>款</v>
      </c>
    </row>
    <row r="666" ht="36" customHeight="1" spans="1:7">
      <c r="A666" s="317">
        <v>2089999</v>
      </c>
      <c r="B666" s="315" t="s">
        <v>1261</v>
      </c>
      <c r="C666" s="358"/>
      <c r="D666" s="358">
        <v>33</v>
      </c>
      <c r="E666" s="319"/>
      <c r="F666" s="287" t="str">
        <f t="shared" si="60"/>
        <v>是</v>
      </c>
      <c r="G666" s="156" t="str">
        <f t="shared" si="61"/>
        <v>项</v>
      </c>
    </row>
    <row r="667" ht="36" customHeight="1" spans="1:8">
      <c r="A667" s="322" t="s">
        <v>1262</v>
      </c>
      <c r="B667" s="458" t="s">
        <v>543</v>
      </c>
      <c r="C667" s="459"/>
      <c r="D667" s="459"/>
      <c r="E667" s="324"/>
      <c r="F667" s="287" t="str">
        <f t="shared" si="60"/>
        <v>否</v>
      </c>
      <c r="G667" s="156" t="str">
        <f t="shared" si="61"/>
        <v>项</v>
      </c>
      <c r="H667" s="460"/>
    </row>
    <row r="668" ht="36" customHeight="1" spans="1:7">
      <c r="A668" s="322" t="s">
        <v>1263</v>
      </c>
      <c r="B668" s="458" t="s">
        <v>1264</v>
      </c>
      <c r="C668" s="459"/>
      <c r="D668" s="459"/>
      <c r="E668" s="324"/>
      <c r="F668" s="287" t="str">
        <f t="shared" si="60"/>
        <v>否</v>
      </c>
      <c r="G668" s="156" t="str">
        <f t="shared" si="61"/>
        <v>项</v>
      </c>
    </row>
    <row r="669" s="420" customFormat="1" ht="36" customHeight="1" spans="1:7">
      <c r="A669" s="466" t="s">
        <v>91</v>
      </c>
      <c r="B669" s="230" t="s">
        <v>92</v>
      </c>
      <c r="C669" s="389">
        <f>SUM(C670,C675,C689,C693,C705,C708,C712,C717,C721,C725,C728,C737,C739)</f>
        <v>1500</v>
      </c>
      <c r="D669" s="389">
        <f>SUM(D670,D675,D689,D693,D705,D708,D712,D717,D721,D725,D728,D737,D739)</f>
        <v>1386</v>
      </c>
      <c r="E669" s="324"/>
      <c r="F669" s="287" t="str">
        <f t="shared" si="60"/>
        <v>是</v>
      </c>
      <c r="G669" s="420" t="str">
        <f t="shared" si="61"/>
        <v>类</v>
      </c>
    </row>
    <row r="670" s="420" customFormat="1" ht="36" customHeight="1" spans="1:7">
      <c r="A670" s="466" t="s">
        <v>1265</v>
      </c>
      <c r="B670" s="230" t="s">
        <v>1266</v>
      </c>
      <c r="C670" s="389">
        <v>15</v>
      </c>
      <c r="D670" s="389"/>
      <c r="E670" s="324"/>
      <c r="F670" s="287" t="str">
        <f t="shared" si="60"/>
        <v>是</v>
      </c>
      <c r="G670" s="420" t="str">
        <f t="shared" si="61"/>
        <v>款</v>
      </c>
    </row>
    <row r="671" ht="36" customHeight="1" spans="1:7">
      <c r="A671" s="454" t="s">
        <v>1267</v>
      </c>
      <c r="B671" s="315" t="s">
        <v>162</v>
      </c>
      <c r="C671" s="358">
        <v>15</v>
      </c>
      <c r="D671" s="358"/>
      <c r="E671" s="319"/>
      <c r="F671" s="287" t="str">
        <f t="shared" si="60"/>
        <v>是</v>
      </c>
      <c r="G671" s="156" t="str">
        <f t="shared" si="61"/>
        <v>项</v>
      </c>
    </row>
    <row r="672" ht="36" customHeight="1" spans="1:7">
      <c r="A672" s="454" t="s">
        <v>1268</v>
      </c>
      <c r="B672" s="315" t="s">
        <v>164</v>
      </c>
      <c r="C672" s="358"/>
      <c r="D672" s="358"/>
      <c r="E672" s="319"/>
      <c r="F672" s="287" t="str">
        <f t="shared" si="60"/>
        <v>否</v>
      </c>
      <c r="G672" s="156" t="str">
        <f t="shared" si="61"/>
        <v>项</v>
      </c>
    </row>
    <row r="673" ht="36" customHeight="1" spans="1:7">
      <c r="A673" s="454" t="s">
        <v>1269</v>
      </c>
      <c r="B673" s="315" t="s">
        <v>166</v>
      </c>
      <c r="C673" s="358"/>
      <c r="D673" s="358"/>
      <c r="E673" s="319"/>
      <c r="F673" s="287" t="str">
        <f t="shared" si="60"/>
        <v>否</v>
      </c>
      <c r="G673" s="156" t="str">
        <f t="shared" si="61"/>
        <v>项</v>
      </c>
    </row>
    <row r="674" ht="36" customHeight="1" spans="1:7">
      <c r="A674" s="454" t="s">
        <v>1270</v>
      </c>
      <c r="B674" s="315" t="s">
        <v>1271</v>
      </c>
      <c r="C674" s="358"/>
      <c r="D674" s="358"/>
      <c r="E674" s="319"/>
      <c r="F674" s="287" t="str">
        <f t="shared" si="60"/>
        <v>否</v>
      </c>
      <c r="G674" s="156" t="str">
        <f t="shared" si="61"/>
        <v>项</v>
      </c>
    </row>
    <row r="675" ht="36" customHeight="1" spans="1:7">
      <c r="A675" s="453" t="s">
        <v>1272</v>
      </c>
      <c r="B675" s="311" t="s">
        <v>1273</v>
      </c>
      <c r="C675" s="355"/>
      <c r="D675" s="355"/>
      <c r="E675" s="324"/>
      <c r="F675" s="287" t="str">
        <f t="shared" si="60"/>
        <v>否</v>
      </c>
      <c r="G675" s="156" t="str">
        <f t="shared" si="61"/>
        <v>款</v>
      </c>
    </row>
    <row r="676" ht="36" customHeight="1" spans="1:7">
      <c r="A676" s="454" t="s">
        <v>1274</v>
      </c>
      <c r="B676" s="315" t="s">
        <v>1275</v>
      </c>
      <c r="C676" s="358"/>
      <c r="D676" s="358"/>
      <c r="E676" s="319"/>
      <c r="F676" s="287" t="str">
        <f t="shared" si="60"/>
        <v>否</v>
      </c>
      <c r="G676" s="156" t="str">
        <f t="shared" si="61"/>
        <v>项</v>
      </c>
    </row>
    <row r="677" ht="36" customHeight="1" spans="1:7">
      <c r="A677" s="454" t="s">
        <v>1276</v>
      </c>
      <c r="B677" s="315" t="s">
        <v>1277</v>
      </c>
      <c r="C677" s="358"/>
      <c r="D677" s="358"/>
      <c r="E677" s="319"/>
      <c r="F677" s="287" t="str">
        <f t="shared" si="60"/>
        <v>否</v>
      </c>
      <c r="G677" s="156" t="str">
        <f t="shared" si="61"/>
        <v>项</v>
      </c>
    </row>
    <row r="678" ht="36" customHeight="1" spans="1:7">
      <c r="A678" s="454" t="s">
        <v>1278</v>
      </c>
      <c r="B678" s="315" t="s">
        <v>1279</v>
      </c>
      <c r="C678" s="358"/>
      <c r="D678" s="358"/>
      <c r="E678" s="319"/>
      <c r="F678" s="287" t="str">
        <f t="shared" si="60"/>
        <v>否</v>
      </c>
      <c r="G678" s="156" t="str">
        <f t="shared" si="61"/>
        <v>项</v>
      </c>
    </row>
    <row r="679" ht="36" customHeight="1" spans="1:7">
      <c r="A679" s="454" t="s">
        <v>1280</v>
      </c>
      <c r="B679" s="315" t="s">
        <v>1281</v>
      </c>
      <c r="C679" s="358">
        <v>0</v>
      </c>
      <c r="D679" s="358">
        <v>0</v>
      </c>
      <c r="E679" s="319" t="str">
        <f t="shared" ref="E679:E682" si="64">IF(C679&gt;0,D679/C679-1,IF(C679&lt;0,-(D679/C679-1),""))</f>
        <v/>
      </c>
      <c r="F679" s="287" t="str">
        <f t="shared" si="60"/>
        <v>否</v>
      </c>
      <c r="G679" s="156" t="str">
        <f t="shared" si="61"/>
        <v>项</v>
      </c>
    </row>
    <row r="680" s="420" customFormat="1" ht="36" customHeight="1" spans="1:7">
      <c r="A680" s="467" t="s">
        <v>1282</v>
      </c>
      <c r="B680" s="468" t="s">
        <v>1283</v>
      </c>
      <c r="C680" s="388">
        <v>0</v>
      </c>
      <c r="D680" s="388">
        <v>0</v>
      </c>
      <c r="E680" s="319" t="str">
        <f t="shared" si="64"/>
        <v/>
      </c>
      <c r="F680" s="287" t="str">
        <f t="shared" si="60"/>
        <v>否</v>
      </c>
      <c r="G680" s="420" t="str">
        <f t="shared" si="61"/>
        <v>项</v>
      </c>
    </row>
    <row r="681" s="420" customFormat="1" ht="36" customHeight="1" spans="1:7">
      <c r="A681" s="467" t="s">
        <v>1284</v>
      </c>
      <c r="B681" s="468" t="s">
        <v>1285</v>
      </c>
      <c r="C681" s="388">
        <v>0</v>
      </c>
      <c r="D681" s="388">
        <v>0</v>
      </c>
      <c r="E681" s="319" t="str">
        <f t="shared" si="64"/>
        <v/>
      </c>
      <c r="F681" s="287" t="str">
        <f t="shared" si="60"/>
        <v>否</v>
      </c>
      <c r="G681" s="420" t="str">
        <f t="shared" si="61"/>
        <v>项</v>
      </c>
    </row>
    <row r="682" s="420" customFormat="1" ht="36" customHeight="1" spans="1:7">
      <c r="A682" s="467" t="s">
        <v>1286</v>
      </c>
      <c r="B682" s="468" t="s">
        <v>1287</v>
      </c>
      <c r="C682" s="388">
        <v>0</v>
      </c>
      <c r="D682" s="388">
        <v>0</v>
      </c>
      <c r="E682" s="319" t="str">
        <f t="shared" si="64"/>
        <v/>
      </c>
      <c r="F682" s="287" t="str">
        <f t="shared" si="60"/>
        <v>否</v>
      </c>
      <c r="G682" s="420" t="str">
        <f t="shared" si="61"/>
        <v>项</v>
      </c>
    </row>
    <row r="683" s="420" customFormat="1" ht="36" customHeight="1" spans="1:7">
      <c r="A683" s="467" t="s">
        <v>1288</v>
      </c>
      <c r="B683" s="468" t="s">
        <v>1289</v>
      </c>
      <c r="C683" s="388"/>
      <c r="D683" s="388"/>
      <c r="E683" s="319"/>
      <c r="F683" s="287" t="str">
        <f t="shared" si="60"/>
        <v>否</v>
      </c>
      <c r="G683" s="420" t="str">
        <f t="shared" si="61"/>
        <v>项</v>
      </c>
    </row>
    <row r="684" s="420" customFormat="1" ht="36" customHeight="1" spans="1:7">
      <c r="A684" s="467" t="s">
        <v>1290</v>
      </c>
      <c r="B684" s="468" t="s">
        <v>1291</v>
      </c>
      <c r="C684" s="388">
        <v>0</v>
      </c>
      <c r="D684" s="388">
        <v>0</v>
      </c>
      <c r="E684" s="319" t="str">
        <f t="shared" ref="E684:E693" si="65">IF(C684&gt;0,D684/C684-1,IF(C684&lt;0,-(D684/C684-1),""))</f>
        <v/>
      </c>
      <c r="F684" s="287" t="str">
        <f t="shared" si="60"/>
        <v>否</v>
      </c>
      <c r="G684" s="420" t="str">
        <f t="shared" si="61"/>
        <v>项</v>
      </c>
    </row>
    <row r="685" s="420" customFormat="1" ht="36" customHeight="1" spans="1:7">
      <c r="A685" s="467" t="s">
        <v>1292</v>
      </c>
      <c r="B685" s="468" t="s">
        <v>1293</v>
      </c>
      <c r="C685" s="388"/>
      <c r="D685" s="388"/>
      <c r="E685" s="319"/>
      <c r="F685" s="287" t="str">
        <f t="shared" si="60"/>
        <v>否</v>
      </c>
      <c r="G685" s="420" t="str">
        <f t="shared" si="61"/>
        <v>项</v>
      </c>
    </row>
    <row r="686" s="420" customFormat="1" ht="36" customHeight="1" spans="1:7">
      <c r="A686" s="467" t="s">
        <v>1294</v>
      </c>
      <c r="B686" s="468" t="s">
        <v>1295</v>
      </c>
      <c r="C686" s="388">
        <v>0</v>
      </c>
      <c r="D686" s="388">
        <v>0</v>
      </c>
      <c r="E686" s="319" t="str">
        <f t="shared" si="65"/>
        <v/>
      </c>
      <c r="F686" s="287" t="str">
        <f t="shared" si="60"/>
        <v>否</v>
      </c>
      <c r="G686" s="420" t="str">
        <f t="shared" si="61"/>
        <v>项</v>
      </c>
    </row>
    <row r="687" s="420" customFormat="1" ht="36" customHeight="1" spans="1:7">
      <c r="A687" s="467" t="s">
        <v>1296</v>
      </c>
      <c r="B687" s="468" t="s">
        <v>1297</v>
      </c>
      <c r="C687" s="388"/>
      <c r="D687" s="388"/>
      <c r="E687" s="319"/>
      <c r="F687" s="287" t="str">
        <f t="shared" si="60"/>
        <v>否</v>
      </c>
      <c r="G687" s="420" t="str">
        <f t="shared" si="61"/>
        <v>项</v>
      </c>
    </row>
    <row r="688" ht="36" customHeight="1" spans="1:7">
      <c r="A688" s="454" t="s">
        <v>1298</v>
      </c>
      <c r="B688" s="315" t="s">
        <v>1299</v>
      </c>
      <c r="C688" s="358"/>
      <c r="D688" s="358"/>
      <c r="E688" s="319"/>
      <c r="F688" s="287" t="str">
        <f t="shared" si="60"/>
        <v>否</v>
      </c>
      <c r="G688" s="156" t="str">
        <f t="shared" si="61"/>
        <v>项</v>
      </c>
    </row>
    <row r="689" ht="36" customHeight="1" spans="1:7">
      <c r="A689" s="453" t="s">
        <v>1300</v>
      </c>
      <c r="B689" s="311" t="s">
        <v>1301</v>
      </c>
      <c r="C689" s="355">
        <f>SUM(C690:C692)</f>
        <v>0</v>
      </c>
      <c r="D689" s="355">
        <f>SUM(D690:D692)</f>
        <v>0</v>
      </c>
      <c r="E689" s="324" t="str">
        <f t="shared" si="65"/>
        <v/>
      </c>
      <c r="F689" s="287" t="str">
        <f t="shared" si="60"/>
        <v>否</v>
      </c>
      <c r="G689" s="156" t="str">
        <f t="shared" si="61"/>
        <v>款</v>
      </c>
    </row>
    <row r="690" ht="36" customHeight="1" spans="1:7">
      <c r="A690" s="454" t="s">
        <v>1302</v>
      </c>
      <c r="B690" s="315" t="s">
        <v>1303</v>
      </c>
      <c r="C690" s="358">
        <v>0</v>
      </c>
      <c r="D690" s="358">
        <v>0</v>
      </c>
      <c r="E690" s="319" t="str">
        <f t="shared" si="65"/>
        <v/>
      </c>
      <c r="F690" s="287" t="str">
        <f t="shared" si="60"/>
        <v>否</v>
      </c>
      <c r="G690" s="156" t="str">
        <f t="shared" si="61"/>
        <v>项</v>
      </c>
    </row>
    <row r="691" ht="36" customHeight="1" spans="1:7">
      <c r="A691" s="454" t="s">
        <v>1304</v>
      </c>
      <c r="B691" s="315" t="s">
        <v>1305</v>
      </c>
      <c r="C691" s="358">
        <v>0</v>
      </c>
      <c r="D691" s="358">
        <v>0</v>
      </c>
      <c r="E691" s="319" t="str">
        <f t="shared" si="65"/>
        <v/>
      </c>
      <c r="F691" s="287" t="str">
        <f t="shared" si="60"/>
        <v>否</v>
      </c>
      <c r="G691" s="156" t="str">
        <f t="shared" si="61"/>
        <v>项</v>
      </c>
    </row>
    <row r="692" ht="36" customHeight="1" spans="1:7">
      <c r="A692" s="454" t="s">
        <v>1306</v>
      </c>
      <c r="B692" s="315" t="s">
        <v>1307</v>
      </c>
      <c r="C692" s="358">
        <v>0</v>
      </c>
      <c r="D692" s="358">
        <v>0</v>
      </c>
      <c r="E692" s="319" t="str">
        <f t="shared" si="65"/>
        <v/>
      </c>
      <c r="F692" s="287" t="str">
        <f t="shared" si="60"/>
        <v>否</v>
      </c>
      <c r="G692" s="156" t="str">
        <f t="shared" si="61"/>
        <v>项</v>
      </c>
    </row>
    <row r="693" ht="36" customHeight="1" spans="1:7">
      <c r="A693" s="453" t="s">
        <v>1308</v>
      </c>
      <c r="B693" s="311" t="s">
        <v>1309</v>
      </c>
      <c r="C693" s="355">
        <v>65</v>
      </c>
      <c r="D693" s="355">
        <v>161</v>
      </c>
      <c r="E693" s="324">
        <f t="shared" si="65"/>
        <v>1.47692307692308</v>
      </c>
      <c r="F693" s="287" t="str">
        <f t="shared" si="60"/>
        <v>是</v>
      </c>
      <c r="G693" s="156" t="str">
        <f t="shared" si="61"/>
        <v>款</v>
      </c>
    </row>
    <row r="694" ht="36" customHeight="1" spans="1:7">
      <c r="A694" s="454" t="s">
        <v>1310</v>
      </c>
      <c r="B694" s="315" t="s">
        <v>1311</v>
      </c>
      <c r="C694" s="358"/>
      <c r="D694" s="358"/>
      <c r="E694" s="319"/>
      <c r="F694" s="287" t="str">
        <f t="shared" si="60"/>
        <v>否</v>
      </c>
      <c r="G694" s="156" t="str">
        <f t="shared" si="61"/>
        <v>项</v>
      </c>
    </row>
    <row r="695" ht="36" customHeight="1" spans="1:7">
      <c r="A695" s="454" t="s">
        <v>1312</v>
      </c>
      <c r="B695" s="315" t="s">
        <v>1313</v>
      </c>
      <c r="C695" s="358"/>
      <c r="D695" s="358"/>
      <c r="E695" s="319"/>
      <c r="F695" s="287" t="str">
        <f t="shared" si="60"/>
        <v>否</v>
      </c>
      <c r="G695" s="156" t="str">
        <f t="shared" si="61"/>
        <v>项</v>
      </c>
    </row>
    <row r="696" ht="36" customHeight="1" spans="1:7">
      <c r="A696" s="454" t="s">
        <v>1314</v>
      </c>
      <c r="B696" s="315" t="s">
        <v>1315</v>
      </c>
      <c r="C696" s="358"/>
      <c r="D696" s="358"/>
      <c r="E696" s="319"/>
      <c r="F696" s="287" t="str">
        <f t="shared" si="60"/>
        <v>否</v>
      </c>
      <c r="G696" s="156" t="str">
        <f t="shared" si="61"/>
        <v>项</v>
      </c>
    </row>
    <row r="697" ht="36" customHeight="1" spans="1:7">
      <c r="A697" s="454" t="s">
        <v>1316</v>
      </c>
      <c r="B697" s="315" t="s">
        <v>1317</v>
      </c>
      <c r="C697" s="358">
        <v>0</v>
      </c>
      <c r="D697" s="358">
        <v>0</v>
      </c>
      <c r="E697" s="319" t="str">
        <f t="shared" ref="E697:E701" si="66">IF(C697&gt;0,D697/C697-1,IF(C697&lt;0,-(D697/C697-1),""))</f>
        <v/>
      </c>
      <c r="F697" s="287" t="str">
        <f t="shared" si="60"/>
        <v>否</v>
      </c>
      <c r="G697" s="156" t="str">
        <f t="shared" si="61"/>
        <v>项</v>
      </c>
    </row>
    <row r="698" ht="36" customHeight="1" spans="1:7">
      <c r="A698" s="454" t="s">
        <v>1318</v>
      </c>
      <c r="B698" s="315" t="s">
        <v>1319</v>
      </c>
      <c r="C698" s="358"/>
      <c r="D698" s="358"/>
      <c r="E698" s="319"/>
      <c r="F698" s="287" t="str">
        <f t="shared" si="60"/>
        <v>否</v>
      </c>
      <c r="G698" s="156" t="str">
        <f t="shared" si="61"/>
        <v>项</v>
      </c>
    </row>
    <row r="699" ht="36" customHeight="1" spans="1:7">
      <c r="A699" s="454" t="s">
        <v>1320</v>
      </c>
      <c r="B699" s="315" t="s">
        <v>1321</v>
      </c>
      <c r="C699" s="358">
        <v>0</v>
      </c>
      <c r="D699" s="358">
        <v>0</v>
      </c>
      <c r="E699" s="319" t="str">
        <f t="shared" si="66"/>
        <v/>
      </c>
      <c r="F699" s="287" t="str">
        <f t="shared" si="60"/>
        <v>否</v>
      </c>
      <c r="G699" s="156" t="str">
        <f t="shared" si="61"/>
        <v>项</v>
      </c>
    </row>
    <row r="700" ht="36" customHeight="1" spans="1:7">
      <c r="A700" s="454" t="s">
        <v>1322</v>
      </c>
      <c r="B700" s="315" t="s">
        <v>1323</v>
      </c>
      <c r="C700" s="358">
        <v>0</v>
      </c>
      <c r="D700" s="358">
        <v>0</v>
      </c>
      <c r="E700" s="319" t="str">
        <f t="shared" si="66"/>
        <v/>
      </c>
      <c r="F700" s="287" t="str">
        <f t="shared" si="60"/>
        <v>否</v>
      </c>
      <c r="G700" s="156" t="str">
        <f t="shared" si="61"/>
        <v>项</v>
      </c>
    </row>
    <row r="701" ht="36" customHeight="1" spans="1:7">
      <c r="A701" s="454" t="s">
        <v>1324</v>
      </c>
      <c r="B701" s="315" t="s">
        <v>1325</v>
      </c>
      <c r="C701" s="358">
        <v>25</v>
      </c>
      <c r="D701" s="358">
        <v>4</v>
      </c>
      <c r="E701" s="319">
        <f t="shared" si="66"/>
        <v>-0.84</v>
      </c>
      <c r="F701" s="287" t="str">
        <f t="shared" si="60"/>
        <v>是</v>
      </c>
      <c r="G701" s="156" t="str">
        <f t="shared" si="61"/>
        <v>项</v>
      </c>
    </row>
    <row r="702" ht="36" customHeight="1" spans="1:7">
      <c r="A702" s="454" t="s">
        <v>1326</v>
      </c>
      <c r="B702" s="315" t="s">
        <v>1327</v>
      </c>
      <c r="C702" s="358"/>
      <c r="D702" s="358"/>
      <c r="E702" s="319"/>
      <c r="F702" s="287" t="str">
        <f t="shared" si="60"/>
        <v>否</v>
      </c>
      <c r="G702" s="156" t="str">
        <f t="shared" si="61"/>
        <v>项</v>
      </c>
    </row>
    <row r="703" ht="36" customHeight="1" spans="1:7">
      <c r="A703" s="454" t="s">
        <v>1328</v>
      </c>
      <c r="B703" s="315" t="s">
        <v>1329</v>
      </c>
      <c r="C703" s="358">
        <v>40</v>
      </c>
      <c r="D703" s="358">
        <v>157</v>
      </c>
      <c r="E703" s="319"/>
      <c r="F703" s="287" t="str">
        <f t="shared" si="60"/>
        <v>是</v>
      </c>
      <c r="G703" s="156" t="str">
        <f t="shared" si="61"/>
        <v>项</v>
      </c>
    </row>
    <row r="704" ht="36" customHeight="1" spans="1:7">
      <c r="A704" s="454" t="s">
        <v>1330</v>
      </c>
      <c r="B704" s="315" t="s">
        <v>1331</v>
      </c>
      <c r="C704" s="358">
        <v>0</v>
      </c>
      <c r="D704" s="358">
        <v>0</v>
      </c>
      <c r="E704" s="319" t="str">
        <f>IF(C704&gt;0,D704/C704-1,IF(C704&lt;0,-(D704/C704-1),""))</f>
        <v/>
      </c>
      <c r="F704" s="287" t="str">
        <f t="shared" si="60"/>
        <v>否</v>
      </c>
      <c r="G704" s="156" t="str">
        <f t="shared" si="61"/>
        <v>项</v>
      </c>
    </row>
    <row r="705" ht="36" customHeight="1" spans="1:7">
      <c r="A705" s="453" t="s">
        <v>1332</v>
      </c>
      <c r="B705" s="311" t="s">
        <v>1333</v>
      </c>
      <c r="C705" s="355"/>
      <c r="D705" s="355"/>
      <c r="E705" s="324"/>
      <c r="F705" s="287" t="str">
        <f t="shared" si="60"/>
        <v>否</v>
      </c>
      <c r="G705" s="156" t="str">
        <f t="shared" si="61"/>
        <v>款</v>
      </c>
    </row>
    <row r="706" ht="36" customHeight="1" spans="1:7">
      <c r="A706" s="454" t="s">
        <v>1334</v>
      </c>
      <c r="B706" s="315" t="s">
        <v>1335</v>
      </c>
      <c r="C706" s="358"/>
      <c r="D706" s="358"/>
      <c r="E706" s="319"/>
      <c r="F706" s="287" t="str">
        <f t="shared" si="60"/>
        <v>否</v>
      </c>
      <c r="G706" s="156" t="str">
        <f t="shared" si="61"/>
        <v>项</v>
      </c>
    </row>
    <row r="707" ht="36" customHeight="1" spans="1:7">
      <c r="A707" s="454" t="s">
        <v>1336</v>
      </c>
      <c r="B707" s="315" t="s">
        <v>1337</v>
      </c>
      <c r="C707" s="358">
        <v>0</v>
      </c>
      <c r="D707" s="358">
        <v>0</v>
      </c>
      <c r="E707" s="319" t="str">
        <f>IF(C707&gt;0,D707/C707-1,IF(C707&lt;0,-(D707/C707-1),""))</f>
        <v/>
      </c>
      <c r="F707" s="287" t="str">
        <f t="shared" si="60"/>
        <v>否</v>
      </c>
      <c r="G707" s="156" t="str">
        <f t="shared" si="61"/>
        <v>项</v>
      </c>
    </row>
    <row r="708" ht="36" customHeight="1" spans="1:7">
      <c r="A708" s="453" t="s">
        <v>1338</v>
      </c>
      <c r="B708" s="311" t="s">
        <v>1339</v>
      </c>
      <c r="C708" s="355">
        <v>279</v>
      </c>
      <c r="D708" s="355">
        <v>122</v>
      </c>
      <c r="E708" s="324"/>
      <c r="F708" s="287" t="str">
        <f t="shared" ref="F708:F771" si="67">IF(LEN(A708)=3,"是",IF(B708&lt;&gt;"",IF(SUM(C708:D708)&lt;&gt;0,"是","否"),"是"))</f>
        <v>是</v>
      </c>
      <c r="G708" s="156" t="str">
        <f t="shared" ref="G708:G771" si="68">IF(LEN(A708)=3,"类",IF(LEN(A708)=5,"款","项"))</f>
        <v>款</v>
      </c>
    </row>
    <row r="709" ht="36" customHeight="1" spans="1:7">
      <c r="A709" s="454" t="s">
        <v>1340</v>
      </c>
      <c r="B709" s="315" t="s">
        <v>1341</v>
      </c>
      <c r="C709" s="358">
        <v>75</v>
      </c>
      <c r="D709" s="358"/>
      <c r="E709" s="319"/>
      <c r="F709" s="287" t="str">
        <f t="shared" si="67"/>
        <v>是</v>
      </c>
      <c r="G709" s="156" t="str">
        <f t="shared" si="68"/>
        <v>项</v>
      </c>
    </row>
    <row r="710" ht="36" customHeight="1" spans="1:7">
      <c r="A710" s="454" t="s">
        <v>1342</v>
      </c>
      <c r="B710" s="315" t="s">
        <v>1343</v>
      </c>
      <c r="C710" s="358">
        <v>204</v>
      </c>
      <c r="D710" s="358">
        <v>122</v>
      </c>
      <c r="E710" s="319"/>
      <c r="F710" s="287" t="str">
        <f t="shared" si="67"/>
        <v>是</v>
      </c>
      <c r="G710" s="156" t="str">
        <f t="shared" si="68"/>
        <v>项</v>
      </c>
    </row>
    <row r="711" ht="36" customHeight="1" spans="1:7">
      <c r="A711" s="454" t="s">
        <v>1344</v>
      </c>
      <c r="B711" s="315" t="s">
        <v>1345</v>
      </c>
      <c r="C711" s="358"/>
      <c r="D711" s="358"/>
      <c r="E711" s="319"/>
      <c r="F711" s="287" t="str">
        <f t="shared" si="67"/>
        <v>否</v>
      </c>
      <c r="G711" s="156" t="str">
        <f t="shared" si="68"/>
        <v>项</v>
      </c>
    </row>
    <row r="712" ht="36" customHeight="1" spans="1:7">
      <c r="A712" s="453" t="s">
        <v>1346</v>
      </c>
      <c r="B712" s="311" t="s">
        <v>1347</v>
      </c>
      <c r="C712" s="355">
        <f>SUM(C713:C716)</f>
        <v>1025</v>
      </c>
      <c r="D712" s="355">
        <f>SUM(D713:D716)</f>
        <v>996</v>
      </c>
      <c r="E712" s="324"/>
      <c r="F712" s="287" t="str">
        <f t="shared" si="67"/>
        <v>是</v>
      </c>
      <c r="G712" s="156" t="str">
        <f t="shared" si="68"/>
        <v>款</v>
      </c>
    </row>
    <row r="713" ht="36" customHeight="1" spans="1:7">
      <c r="A713" s="454" t="s">
        <v>1348</v>
      </c>
      <c r="B713" s="315" t="s">
        <v>1349</v>
      </c>
      <c r="C713" s="358">
        <v>320</v>
      </c>
      <c r="D713" s="358">
        <v>294</v>
      </c>
      <c r="E713" s="319"/>
      <c r="F713" s="287" t="str">
        <f t="shared" si="67"/>
        <v>是</v>
      </c>
      <c r="G713" s="156" t="str">
        <f t="shared" si="68"/>
        <v>项</v>
      </c>
    </row>
    <row r="714" ht="36" customHeight="1" spans="1:7">
      <c r="A714" s="454" t="s">
        <v>1350</v>
      </c>
      <c r="B714" s="315" t="s">
        <v>1351</v>
      </c>
      <c r="C714" s="358">
        <v>410</v>
      </c>
      <c r="D714" s="358">
        <v>416</v>
      </c>
      <c r="E714" s="319"/>
      <c r="F714" s="287" t="str">
        <f t="shared" si="67"/>
        <v>是</v>
      </c>
      <c r="G714" s="156" t="str">
        <f t="shared" si="68"/>
        <v>项</v>
      </c>
    </row>
    <row r="715" ht="36" customHeight="1" spans="1:7">
      <c r="A715" s="454" t="s">
        <v>1352</v>
      </c>
      <c r="B715" s="315" t="s">
        <v>1353</v>
      </c>
      <c r="C715" s="358">
        <v>295</v>
      </c>
      <c r="D715" s="358">
        <v>286</v>
      </c>
      <c r="E715" s="319"/>
      <c r="F715" s="287" t="str">
        <f t="shared" si="67"/>
        <v>是</v>
      </c>
      <c r="G715" s="156" t="str">
        <f t="shared" si="68"/>
        <v>项</v>
      </c>
    </row>
    <row r="716" ht="36" customHeight="1" spans="1:7">
      <c r="A716" s="454" t="s">
        <v>1354</v>
      </c>
      <c r="B716" s="315" t="s">
        <v>1355</v>
      </c>
      <c r="C716" s="358"/>
      <c r="D716" s="358"/>
      <c r="E716" s="319"/>
      <c r="F716" s="287" t="str">
        <f t="shared" si="67"/>
        <v>否</v>
      </c>
      <c r="G716" s="156" t="str">
        <f t="shared" si="68"/>
        <v>项</v>
      </c>
    </row>
    <row r="717" ht="36" customHeight="1" spans="1:7">
      <c r="A717" s="453" t="s">
        <v>1356</v>
      </c>
      <c r="B717" s="311" t="s">
        <v>1357</v>
      </c>
      <c r="C717" s="355">
        <v>110</v>
      </c>
      <c r="D717" s="355">
        <v>101</v>
      </c>
      <c r="E717" s="324"/>
      <c r="F717" s="287" t="str">
        <f t="shared" si="67"/>
        <v>是</v>
      </c>
      <c r="G717" s="156" t="str">
        <f t="shared" si="68"/>
        <v>款</v>
      </c>
    </row>
    <row r="718" ht="36" customHeight="1" spans="1:7">
      <c r="A718" s="454" t="s">
        <v>1358</v>
      </c>
      <c r="B718" s="315" t="s">
        <v>1359</v>
      </c>
      <c r="C718" s="358">
        <v>0</v>
      </c>
      <c r="D718" s="358">
        <v>0</v>
      </c>
      <c r="E718" s="319" t="str">
        <f t="shared" ref="E718:E727" si="69">IF(C718&gt;0,D718/C718-1,IF(C718&lt;0,-(D718/C718-1),""))</f>
        <v/>
      </c>
      <c r="F718" s="287" t="str">
        <f t="shared" si="67"/>
        <v>否</v>
      </c>
      <c r="G718" s="156" t="str">
        <f t="shared" si="68"/>
        <v>项</v>
      </c>
    </row>
    <row r="719" ht="36" customHeight="1" spans="1:7">
      <c r="A719" s="454" t="s">
        <v>1360</v>
      </c>
      <c r="B719" s="315" t="s">
        <v>1361</v>
      </c>
      <c r="C719" s="358">
        <v>110</v>
      </c>
      <c r="D719" s="358">
        <v>101</v>
      </c>
      <c r="E719" s="319"/>
      <c r="F719" s="287" t="str">
        <f t="shared" si="67"/>
        <v>是</v>
      </c>
      <c r="G719" s="156" t="str">
        <f t="shared" si="68"/>
        <v>项</v>
      </c>
    </row>
    <row r="720" ht="36" customHeight="1" spans="1:7">
      <c r="A720" s="454" t="s">
        <v>1362</v>
      </c>
      <c r="B720" s="315" t="s">
        <v>1363</v>
      </c>
      <c r="C720" s="358">
        <v>0</v>
      </c>
      <c r="D720" s="358">
        <v>0</v>
      </c>
      <c r="E720" s="319" t="str">
        <f t="shared" si="69"/>
        <v/>
      </c>
      <c r="F720" s="287" t="str">
        <f t="shared" si="67"/>
        <v>否</v>
      </c>
      <c r="G720" s="156" t="str">
        <f t="shared" si="68"/>
        <v>项</v>
      </c>
    </row>
    <row r="721" ht="36" customHeight="1" spans="1:7">
      <c r="A721" s="453" t="s">
        <v>1365</v>
      </c>
      <c r="B721" s="311" t="s">
        <v>1366</v>
      </c>
      <c r="C721" s="355">
        <f>SUM(C722:C724)</f>
        <v>0</v>
      </c>
      <c r="D721" s="355">
        <f>SUM(D722:D724)</f>
        <v>0</v>
      </c>
      <c r="E721" s="324" t="str">
        <f t="shared" si="69"/>
        <v/>
      </c>
      <c r="F721" s="287" t="str">
        <f t="shared" si="67"/>
        <v>否</v>
      </c>
      <c r="G721" s="156" t="str">
        <f t="shared" si="68"/>
        <v>款</v>
      </c>
    </row>
    <row r="722" ht="36" customHeight="1" spans="1:7">
      <c r="A722" s="454" t="s">
        <v>1367</v>
      </c>
      <c r="B722" s="315" t="s">
        <v>1368</v>
      </c>
      <c r="C722" s="358">
        <v>0</v>
      </c>
      <c r="D722" s="358">
        <v>0</v>
      </c>
      <c r="E722" s="319" t="str">
        <f t="shared" si="69"/>
        <v/>
      </c>
      <c r="F722" s="287" t="str">
        <f t="shared" si="67"/>
        <v>否</v>
      </c>
      <c r="G722" s="156" t="str">
        <f t="shared" si="68"/>
        <v>项</v>
      </c>
    </row>
    <row r="723" ht="36" customHeight="1" spans="1:7">
      <c r="A723" s="454" t="s">
        <v>1369</v>
      </c>
      <c r="B723" s="315" t="s">
        <v>1370</v>
      </c>
      <c r="C723" s="358">
        <v>0</v>
      </c>
      <c r="D723" s="358">
        <v>0</v>
      </c>
      <c r="E723" s="319" t="str">
        <f t="shared" si="69"/>
        <v/>
      </c>
      <c r="F723" s="287" t="str">
        <f t="shared" si="67"/>
        <v>否</v>
      </c>
      <c r="G723" s="156" t="str">
        <f t="shared" si="68"/>
        <v>项</v>
      </c>
    </row>
    <row r="724" ht="36" customHeight="1" spans="1:7">
      <c r="A724" s="454" t="s">
        <v>1371</v>
      </c>
      <c r="B724" s="315" t="s">
        <v>1372</v>
      </c>
      <c r="C724" s="358">
        <v>0</v>
      </c>
      <c r="D724" s="358">
        <v>0</v>
      </c>
      <c r="E724" s="319" t="str">
        <f t="shared" si="69"/>
        <v/>
      </c>
      <c r="F724" s="287" t="str">
        <f t="shared" si="67"/>
        <v>否</v>
      </c>
      <c r="G724" s="156" t="str">
        <f t="shared" si="68"/>
        <v>项</v>
      </c>
    </row>
    <row r="725" ht="36" customHeight="1" spans="1:7">
      <c r="A725" s="453" t="s">
        <v>1373</v>
      </c>
      <c r="B725" s="311" t="s">
        <v>1374</v>
      </c>
      <c r="C725" s="355">
        <f>SUM(C726:C727)</f>
        <v>6</v>
      </c>
      <c r="D725" s="355">
        <f>SUM(D726:D727)</f>
        <v>0</v>
      </c>
      <c r="E725" s="324">
        <f t="shared" si="69"/>
        <v>-1</v>
      </c>
      <c r="F725" s="287" t="str">
        <f t="shared" si="67"/>
        <v>是</v>
      </c>
      <c r="G725" s="156" t="str">
        <f t="shared" si="68"/>
        <v>款</v>
      </c>
    </row>
    <row r="726" ht="36" customHeight="1" spans="1:7">
      <c r="A726" s="454" t="s">
        <v>1375</v>
      </c>
      <c r="B726" s="315" t="s">
        <v>1376</v>
      </c>
      <c r="C726" s="358">
        <v>6</v>
      </c>
      <c r="D726" s="358">
        <v>0</v>
      </c>
      <c r="E726" s="319">
        <f t="shared" si="69"/>
        <v>-1</v>
      </c>
      <c r="F726" s="287" t="str">
        <f t="shared" si="67"/>
        <v>是</v>
      </c>
      <c r="G726" s="156" t="str">
        <f t="shared" si="68"/>
        <v>项</v>
      </c>
    </row>
    <row r="727" ht="36" customHeight="1" spans="1:7">
      <c r="A727" s="454" t="s">
        <v>1377</v>
      </c>
      <c r="B727" s="315" t="s">
        <v>1378</v>
      </c>
      <c r="C727" s="358">
        <v>0</v>
      </c>
      <c r="D727" s="358">
        <v>0</v>
      </c>
      <c r="E727" s="319" t="str">
        <f t="shared" si="69"/>
        <v/>
      </c>
      <c r="F727" s="287" t="str">
        <f t="shared" si="67"/>
        <v>否</v>
      </c>
      <c r="G727" s="156" t="str">
        <f t="shared" si="68"/>
        <v>项</v>
      </c>
    </row>
    <row r="728" ht="36" customHeight="1" spans="1:7">
      <c r="A728" s="453" t="s">
        <v>1379</v>
      </c>
      <c r="B728" s="311" t="s">
        <v>1380</v>
      </c>
      <c r="C728" s="355"/>
      <c r="D728" s="355">
        <v>6</v>
      </c>
      <c r="E728" s="324"/>
      <c r="F728" s="287" t="str">
        <f t="shared" si="67"/>
        <v>是</v>
      </c>
      <c r="G728" s="156" t="str">
        <f t="shared" si="68"/>
        <v>款</v>
      </c>
    </row>
    <row r="729" ht="36" customHeight="1" spans="1:7">
      <c r="A729" s="454" t="s">
        <v>1381</v>
      </c>
      <c r="B729" s="315" t="s">
        <v>162</v>
      </c>
      <c r="C729" s="358"/>
      <c r="D729" s="358"/>
      <c r="E729" s="319"/>
      <c r="F729" s="287" t="str">
        <f t="shared" si="67"/>
        <v>否</v>
      </c>
      <c r="G729" s="156" t="str">
        <f t="shared" si="68"/>
        <v>项</v>
      </c>
    </row>
    <row r="730" ht="36" customHeight="1" spans="1:7">
      <c r="A730" s="454" t="s">
        <v>1382</v>
      </c>
      <c r="B730" s="315" t="s">
        <v>164</v>
      </c>
      <c r="C730" s="358">
        <v>0</v>
      </c>
      <c r="D730" s="358">
        <v>6</v>
      </c>
      <c r="E730" s="319" t="str">
        <f t="shared" ref="E730:E732" si="70">IF(C730&gt;0,D730/C730-1,IF(C730&lt;0,-(D730/C730-1),""))</f>
        <v/>
      </c>
      <c r="F730" s="287" t="str">
        <f t="shared" si="67"/>
        <v>是</v>
      </c>
      <c r="G730" s="156" t="str">
        <f t="shared" si="68"/>
        <v>项</v>
      </c>
    </row>
    <row r="731" ht="36" customHeight="1" spans="1:7">
      <c r="A731" s="454" t="s">
        <v>1383</v>
      </c>
      <c r="B731" s="315" t="s">
        <v>166</v>
      </c>
      <c r="C731" s="358">
        <v>0</v>
      </c>
      <c r="D731" s="358">
        <v>0</v>
      </c>
      <c r="E731" s="319" t="str">
        <f t="shared" si="70"/>
        <v/>
      </c>
      <c r="F731" s="287" t="str">
        <f t="shared" si="67"/>
        <v>否</v>
      </c>
      <c r="G731" s="156" t="str">
        <f t="shared" si="68"/>
        <v>项</v>
      </c>
    </row>
    <row r="732" ht="36" customHeight="1" spans="1:7">
      <c r="A732" s="454" t="s">
        <v>1384</v>
      </c>
      <c r="B732" s="315" t="s">
        <v>264</v>
      </c>
      <c r="C732" s="358">
        <v>0</v>
      </c>
      <c r="D732" s="358">
        <v>0</v>
      </c>
      <c r="E732" s="319" t="str">
        <f t="shared" si="70"/>
        <v/>
      </c>
      <c r="F732" s="287" t="str">
        <f t="shared" si="67"/>
        <v>否</v>
      </c>
      <c r="G732" s="156" t="str">
        <f t="shared" si="68"/>
        <v>项</v>
      </c>
    </row>
    <row r="733" ht="36" customHeight="1" spans="1:7">
      <c r="A733" s="454" t="s">
        <v>1385</v>
      </c>
      <c r="B733" s="315" t="s">
        <v>1386</v>
      </c>
      <c r="C733" s="358"/>
      <c r="D733" s="358"/>
      <c r="E733" s="319"/>
      <c r="F733" s="287" t="str">
        <f t="shared" si="67"/>
        <v>否</v>
      </c>
      <c r="G733" s="156" t="str">
        <f t="shared" si="68"/>
        <v>项</v>
      </c>
    </row>
    <row r="734" ht="36" customHeight="1" spans="1:7">
      <c r="A734" s="454" t="s">
        <v>1387</v>
      </c>
      <c r="B734" s="315" t="s">
        <v>1388</v>
      </c>
      <c r="C734" s="358"/>
      <c r="D734" s="358"/>
      <c r="E734" s="319"/>
      <c r="F734" s="287" t="str">
        <f t="shared" si="67"/>
        <v>否</v>
      </c>
      <c r="G734" s="156" t="str">
        <f t="shared" si="68"/>
        <v>项</v>
      </c>
    </row>
    <row r="735" ht="36" customHeight="1" spans="1:7">
      <c r="A735" s="454" t="s">
        <v>1389</v>
      </c>
      <c r="B735" s="315" t="s">
        <v>180</v>
      </c>
      <c r="C735" s="358"/>
      <c r="D735" s="358"/>
      <c r="E735" s="319"/>
      <c r="F735" s="287" t="str">
        <f t="shared" si="67"/>
        <v>否</v>
      </c>
      <c r="G735" s="156" t="str">
        <f t="shared" si="68"/>
        <v>项</v>
      </c>
    </row>
    <row r="736" ht="36" customHeight="1" spans="1:7">
      <c r="A736" s="454" t="s">
        <v>1390</v>
      </c>
      <c r="B736" s="315" t="s">
        <v>1391</v>
      </c>
      <c r="C736" s="358">
        <v>0</v>
      </c>
      <c r="D736" s="358">
        <v>0</v>
      </c>
      <c r="E736" s="319" t="str">
        <f t="shared" ref="E736:E738" si="71">IF(C736&gt;0,D736/C736-1,IF(C736&lt;0,-(D736/C736-1),""))</f>
        <v/>
      </c>
      <c r="F736" s="287" t="str">
        <f t="shared" si="67"/>
        <v>否</v>
      </c>
      <c r="G736" s="156" t="str">
        <f t="shared" si="68"/>
        <v>项</v>
      </c>
    </row>
    <row r="737" ht="36" customHeight="1" spans="1:7">
      <c r="A737" s="453" t="s">
        <v>1392</v>
      </c>
      <c r="B737" s="311" t="s">
        <v>1393</v>
      </c>
      <c r="C737" s="355">
        <f>SUM(C738)</f>
        <v>0</v>
      </c>
      <c r="D737" s="355">
        <f>SUM(D738)</f>
        <v>0</v>
      </c>
      <c r="E737" s="324" t="str">
        <f t="shared" si="71"/>
        <v/>
      </c>
      <c r="F737" s="287" t="str">
        <f t="shared" si="67"/>
        <v>否</v>
      </c>
      <c r="G737" s="156" t="str">
        <f t="shared" si="68"/>
        <v>款</v>
      </c>
    </row>
    <row r="738" ht="36" customHeight="1" spans="1:7">
      <c r="A738" s="454" t="s">
        <v>1394</v>
      </c>
      <c r="B738" s="315" t="s">
        <v>1395</v>
      </c>
      <c r="C738" s="358">
        <v>0</v>
      </c>
      <c r="D738" s="358">
        <v>0</v>
      </c>
      <c r="E738" s="319" t="str">
        <f t="shared" si="71"/>
        <v/>
      </c>
      <c r="F738" s="287" t="str">
        <f t="shared" si="67"/>
        <v>否</v>
      </c>
      <c r="G738" s="156" t="str">
        <f t="shared" si="68"/>
        <v>项</v>
      </c>
    </row>
    <row r="739" ht="36" customHeight="1" spans="1:7">
      <c r="A739" s="453" t="s">
        <v>1396</v>
      </c>
      <c r="B739" s="311" t="s">
        <v>1397</v>
      </c>
      <c r="C739" s="355"/>
      <c r="D739" s="355"/>
      <c r="E739" s="324"/>
      <c r="F739" s="287" t="str">
        <f t="shared" si="67"/>
        <v>否</v>
      </c>
      <c r="G739" s="156" t="str">
        <f t="shared" si="68"/>
        <v>款</v>
      </c>
    </row>
    <row r="740" ht="36" customHeight="1" spans="1:7">
      <c r="A740" s="454">
        <v>2109999</v>
      </c>
      <c r="B740" s="315" t="s">
        <v>1398</v>
      </c>
      <c r="C740" s="358"/>
      <c r="D740" s="358"/>
      <c r="E740" s="319"/>
      <c r="F740" s="287" t="str">
        <f t="shared" si="67"/>
        <v>否</v>
      </c>
      <c r="G740" s="156" t="str">
        <f t="shared" si="68"/>
        <v>项</v>
      </c>
    </row>
    <row r="741" ht="36" customHeight="1" spans="1:8">
      <c r="A741" s="457" t="s">
        <v>1399</v>
      </c>
      <c r="B741" s="458" t="s">
        <v>543</v>
      </c>
      <c r="C741" s="459"/>
      <c r="D741" s="459"/>
      <c r="E741" s="324"/>
      <c r="F741" s="287" t="str">
        <f t="shared" si="67"/>
        <v>否</v>
      </c>
      <c r="G741" s="156" t="str">
        <f t="shared" si="68"/>
        <v>项</v>
      </c>
      <c r="H741" s="460"/>
    </row>
    <row r="742" ht="36" customHeight="1" spans="1:7">
      <c r="A742" s="457" t="s">
        <v>1400</v>
      </c>
      <c r="B742" s="458" t="s">
        <v>729</v>
      </c>
      <c r="C742" s="459"/>
      <c r="D742" s="459"/>
      <c r="E742" s="324"/>
      <c r="F742" s="287" t="str">
        <f t="shared" si="67"/>
        <v>否</v>
      </c>
      <c r="G742" s="156" t="str">
        <f t="shared" si="68"/>
        <v>项</v>
      </c>
    </row>
    <row r="743" ht="36" customHeight="1" spans="1:7">
      <c r="A743" s="453" t="s">
        <v>94</v>
      </c>
      <c r="B743" s="311" t="s">
        <v>95</v>
      </c>
      <c r="C743" s="355">
        <f>C744+C754+C758+C767+C772+C779+C785+C788+C791+C793+C795+C801+C803+C805+C820</f>
        <v>420</v>
      </c>
      <c r="D743" s="355">
        <f>D744+D754+D758+D767+D772+D779+D785+D788+D791+D793+D795+D801+D803+D805+D820</f>
        <v>110</v>
      </c>
      <c r="E743" s="324"/>
      <c r="F743" s="287" t="str">
        <f t="shared" si="67"/>
        <v>是</v>
      </c>
      <c r="G743" s="156" t="str">
        <f t="shared" si="68"/>
        <v>类</v>
      </c>
    </row>
    <row r="744" ht="36" customHeight="1" spans="1:7">
      <c r="A744" s="453" t="s">
        <v>1401</v>
      </c>
      <c r="B744" s="311" t="s">
        <v>1402</v>
      </c>
      <c r="C744" s="355">
        <v>5</v>
      </c>
      <c r="D744" s="355"/>
      <c r="E744" s="324"/>
      <c r="F744" s="287" t="str">
        <f t="shared" si="67"/>
        <v>是</v>
      </c>
      <c r="G744" s="156" t="str">
        <f t="shared" si="68"/>
        <v>款</v>
      </c>
    </row>
    <row r="745" ht="36" customHeight="1" spans="1:7">
      <c r="A745" s="454" t="s">
        <v>1403</v>
      </c>
      <c r="B745" s="315" t="s">
        <v>162</v>
      </c>
      <c r="C745" s="358"/>
      <c r="D745" s="358"/>
      <c r="E745" s="319"/>
      <c r="F745" s="287" t="str">
        <f t="shared" si="67"/>
        <v>否</v>
      </c>
      <c r="G745" s="156" t="str">
        <f t="shared" si="68"/>
        <v>项</v>
      </c>
    </row>
    <row r="746" ht="36" customHeight="1" spans="1:7">
      <c r="A746" s="454" t="s">
        <v>1404</v>
      </c>
      <c r="B746" s="315" t="s">
        <v>164</v>
      </c>
      <c r="C746" s="358">
        <v>5</v>
      </c>
      <c r="D746" s="358"/>
      <c r="E746" s="319"/>
      <c r="F746" s="287" t="str">
        <f t="shared" si="67"/>
        <v>是</v>
      </c>
      <c r="G746" s="156" t="str">
        <f t="shared" si="68"/>
        <v>项</v>
      </c>
    </row>
    <row r="747" ht="36" customHeight="1" spans="1:7">
      <c r="A747" s="454" t="s">
        <v>1405</v>
      </c>
      <c r="B747" s="315" t="s">
        <v>166</v>
      </c>
      <c r="C747" s="358"/>
      <c r="D747" s="358"/>
      <c r="E747" s="319"/>
      <c r="F747" s="287" t="str">
        <f t="shared" si="67"/>
        <v>否</v>
      </c>
      <c r="G747" s="156" t="str">
        <f t="shared" si="68"/>
        <v>项</v>
      </c>
    </row>
    <row r="748" ht="36" customHeight="1" spans="1:7">
      <c r="A748" s="454" t="s">
        <v>1406</v>
      </c>
      <c r="B748" s="315" t="s">
        <v>1407</v>
      </c>
      <c r="C748" s="358"/>
      <c r="D748" s="358"/>
      <c r="E748" s="319"/>
      <c r="F748" s="287" t="str">
        <f t="shared" si="67"/>
        <v>否</v>
      </c>
      <c r="G748" s="156" t="str">
        <f t="shared" si="68"/>
        <v>项</v>
      </c>
    </row>
    <row r="749" ht="36" customHeight="1" spans="1:7">
      <c r="A749" s="454" t="s">
        <v>1408</v>
      </c>
      <c r="B749" s="315" t="s">
        <v>1409</v>
      </c>
      <c r="C749" s="358"/>
      <c r="D749" s="358"/>
      <c r="E749" s="319"/>
      <c r="F749" s="287" t="str">
        <f t="shared" si="67"/>
        <v>否</v>
      </c>
      <c r="G749" s="156" t="str">
        <f t="shared" si="68"/>
        <v>项</v>
      </c>
    </row>
    <row r="750" ht="36" customHeight="1" spans="1:7">
      <c r="A750" s="454" t="s">
        <v>1410</v>
      </c>
      <c r="B750" s="315" t="s">
        <v>1411</v>
      </c>
      <c r="C750" s="358"/>
      <c r="D750" s="358"/>
      <c r="E750" s="319"/>
      <c r="F750" s="287" t="str">
        <f t="shared" si="67"/>
        <v>否</v>
      </c>
      <c r="G750" s="156" t="str">
        <f t="shared" si="68"/>
        <v>项</v>
      </c>
    </row>
    <row r="751" ht="36" customHeight="1" spans="1:7">
      <c r="A751" s="454" t="s">
        <v>1412</v>
      </c>
      <c r="B751" s="315" t="s">
        <v>1413</v>
      </c>
      <c r="C751" s="358"/>
      <c r="D751" s="358"/>
      <c r="E751" s="319"/>
      <c r="F751" s="287" t="str">
        <f t="shared" si="67"/>
        <v>否</v>
      </c>
      <c r="G751" s="156" t="str">
        <f t="shared" si="68"/>
        <v>项</v>
      </c>
    </row>
    <row r="752" ht="36" customHeight="1" spans="1:7">
      <c r="A752" s="454" t="s">
        <v>1414</v>
      </c>
      <c r="B752" s="315" t="s">
        <v>1415</v>
      </c>
      <c r="C752" s="358"/>
      <c r="D752" s="358"/>
      <c r="E752" s="319"/>
      <c r="F752" s="287" t="str">
        <f t="shared" si="67"/>
        <v>否</v>
      </c>
      <c r="G752" s="156" t="str">
        <f t="shared" si="68"/>
        <v>项</v>
      </c>
    </row>
    <row r="753" ht="36" customHeight="1" spans="1:7">
      <c r="A753" s="454" t="s">
        <v>1416</v>
      </c>
      <c r="B753" s="315" t="s">
        <v>1417</v>
      </c>
      <c r="C753" s="358"/>
      <c r="D753" s="358"/>
      <c r="E753" s="319"/>
      <c r="F753" s="287" t="str">
        <f t="shared" si="67"/>
        <v>否</v>
      </c>
      <c r="G753" s="156" t="str">
        <f t="shared" si="68"/>
        <v>项</v>
      </c>
    </row>
    <row r="754" s="420" customFormat="1" ht="36" customHeight="1" spans="1:7">
      <c r="A754" s="466" t="s">
        <v>1418</v>
      </c>
      <c r="B754" s="230" t="s">
        <v>1419</v>
      </c>
      <c r="C754" s="389"/>
      <c r="D754" s="389"/>
      <c r="E754" s="324"/>
      <c r="F754" s="287" t="str">
        <f t="shared" si="67"/>
        <v>否</v>
      </c>
      <c r="G754" s="420" t="str">
        <f t="shared" si="68"/>
        <v>款</v>
      </c>
    </row>
    <row r="755" s="420" customFormat="1" ht="36" customHeight="1" spans="1:7">
      <c r="A755" s="467" t="s">
        <v>1420</v>
      </c>
      <c r="B755" s="468" t="s">
        <v>1421</v>
      </c>
      <c r="C755" s="388"/>
      <c r="D755" s="388"/>
      <c r="E755" s="319"/>
      <c r="F755" s="287" t="str">
        <f t="shared" si="67"/>
        <v>否</v>
      </c>
      <c r="G755" s="420" t="str">
        <f t="shared" si="68"/>
        <v>项</v>
      </c>
    </row>
    <row r="756" s="420" customFormat="1" ht="36" customHeight="1" spans="1:7">
      <c r="A756" s="467" t="s">
        <v>1422</v>
      </c>
      <c r="B756" s="468" t="s">
        <v>1423</v>
      </c>
      <c r="C756" s="388"/>
      <c r="D756" s="388"/>
      <c r="E756" s="319"/>
      <c r="F756" s="287" t="str">
        <f t="shared" si="67"/>
        <v>否</v>
      </c>
      <c r="G756" s="420" t="str">
        <f t="shared" si="68"/>
        <v>项</v>
      </c>
    </row>
    <row r="757" s="420" customFormat="1" ht="36" customHeight="1" spans="1:7">
      <c r="A757" s="467" t="s">
        <v>1424</v>
      </c>
      <c r="B757" s="468" t="s">
        <v>1425</v>
      </c>
      <c r="C757" s="388"/>
      <c r="D757" s="388"/>
      <c r="E757" s="319"/>
      <c r="F757" s="287" t="str">
        <f t="shared" si="67"/>
        <v>否</v>
      </c>
      <c r="G757" s="420" t="str">
        <f t="shared" si="68"/>
        <v>项</v>
      </c>
    </row>
    <row r="758" s="420" customFormat="1" ht="36" customHeight="1" spans="1:7">
      <c r="A758" s="466" t="s">
        <v>1426</v>
      </c>
      <c r="B758" s="230" t="s">
        <v>1427</v>
      </c>
      <c r="C758" s="389">
        <v>415</v>
      </c>
      <c r="D758" s="389">
        <v>103</v>
      </c>
      <c r="E758" s="324"/>
      <c r="F758" s="287" t="str">
        <f t="shared" si="67"/>
        <v>是</v>
      </c>
      <c r="G758" s="420" t="str">
        <f t="shared" si="68"/>
        <v>款</v>
      </c>
    </row>
    <row r="759" s="420" customFormat="1" ht="36" customHeight="1" spans="1:7">
      <c r="A759" s="467" t="s">
        <v>1428</v>
      </c>
      <c r="B759" s="468" t="s">
        <v>1429</v>
      </c>
      <c r="C759" s="388"/>
      <c r="D759" s="388"/>
      <c r="E759" s="319"/>
      <c r="F759" s="287" t="str">
        <f t="shared" si="67"/>
        <v>否</v>
      </c>
      <c r="G759" s="420" t="str">
        <f t="shared" si="68"/>
        <v>项</v>
      </c>
    </row>
    <row r="760" s="420" customFormat="1" ht="36" customHeight="1" spans="1:7">
      <c r="A760" s="467" t="s">
        <v>1430</v>
      </c>
      <c r="B760" s="468" t="s">
        <v>1431</v>
      </c>
      <c r="C760" s="388">
        <v>415</v>
      </c>
      <c r="D760" s="388">
        <v>14</v>
      </c>
      <c r="E760" s="319"/>
      <c r="F760" s="287" t="str">
        <f t="shared" si="67"/>
        <v>是</v>
      </c>
      <c r="G760" s="420" t="str">
        <f t="shared" si="68"/>
        <v>项</v>
      </c>
    </row>
    <row r="761" s="420" customFormat="1" ht="36" customHeight="1" spans="1:7">
      <c r="A761" s="467" t="s">
        <v>1432</v>
      </c>
      <c r="B761" s="468" t="s">
        <v>1433</v>
      </c>
      <c r="C761" s="388">
        <v>0</v>
      </c>
      <c r="D761" s="388">
        <v>0</v>
      </c>
      <c r="E761" s="319" t="str">
        <f t="shared" ref="E761:E765" si="72">IF(C761&gt;0,D761/C761-1,IF(C761&lt;0,-(D761/C761-1),""))</f>
        <v/>
      </c>
      <c r="F761" s="287" t="str">
        <f t="shared" si="67"/>
        <v>否</v>
      </c>
      <c r="G761" s="420" t="str">
        <f t="shared" si="68"/>
        <v>项</v>
      </c>
    </row>
    <row r="762" s="420" customFormat="1" ht="36" customHeight="1" spans="1:7">
      <c r="A762" s="467" t="s">
        <v>1434</v>
      </c>
      <c r="B762" s="468" t="s">
        <v>1435</v>
      </c>
      <c r="C762" s="388"/>
      <c r="D762" s="388">
        <v>89</v>
      </c>
      <c r="E762" s="319"/>
      <c r="F762" s="287" t="str">
        <f t="shared" si="67"/>
        <v>是</v>
      </c>
      <c r="G762" s="420" t="str">
        <f t="shared" si="68"/>
        <v>项</v>
      </c>
    </row>
    <row r="763" s="420" customFormat="1" ht="36" customHeight="1" spans="1:7">
      <c r="A763" s="467" t="s">
        <v>1436</v>
      </c>
      <c r="B763" s="468" t="s">
        <v>1437</v>
      </c>
      <c r="C763" s="388">
        <v>0</v>
      </c>
      <c r="D763" s="388">
        <v>0</v>
      </c>
      <c r="E763" s="319" t="str">
        <f t="shared" si="72"/>
        <v/>
      </c>
      <c r="F763" s="287" t="str">
        <f t="shared" si="67"/>
        <v>否</v>
      </c>
      <c r="G763" s="420" t="str">
        <f t="shared" si="68"/>
        <v>项</v>
      </c>
    </row>
    <row r="764" ht="36" customHeight="1" spans="1:7">
      <c r="A764" s="454" t="s">
        <v>1438</v>
      </c>
      <c r="B764" s="315" t="s">
        <v>1439</v>
      </c>
      <c r="C764" s="358">
        <v>0</v>
      </c>
      <c r="D764" s="358">
        <v>0</v>
      </c>
      <c r="E764" s="319" t="str">
        <f t="shared" si="72"/>
        <v/>
      </c>
      <c r="F764" s="287" t="str">
        <f t="shared" si="67"/>
        <v>否</v>
      </c>
      <c r="G764" s="156" t="str">
        <f t="shared" si="68"/>
        <v>项</v>
      </c>
    </row>
    <row r="765" ht="36" customHeight="1" spans="1:7">
      <c r="A765" s="317" t="s">
        <v>1440</v>
      </c>
      <c r="B765" s="315" t="s">
        <v>1441</v>
      </c>
      <c r="C765" s="358">
        <v>0</v>
      </c>
      <c r="D765" s="358">
        <v>0</v>
      </c>
      <c r="E765" s="319" t="str">
        <f t="shared" si="72"/>
        <v/>
      </c>
      <c r="F765" s="287" t="str">
        <f t="shared" si="67"/>
        <v>否</v>
      </c>
      <c r="G765" s="156" t="str">
        <f t="shared" si="68"/>
        <v>项</v>
      </c>
    </row>
    <row r="766" ht="36" customHeight="1" spans="1:7">
      <c r="A766" s="454" t="s">
        <v>1442</v>
      </c>
      <c r="B766" s="315" t="s">
        <v>1443</v>
      </c>
      <c r="C766" s="358"/>
      <c r="D766" s="358"/>
      <c r="E766" s="319"/>
      <c r="F766" s="287" t="str">
        <f t="shared" si="67"/>
        <v>否</v>
      </c>
      <c r="G766" s="156" t="str">
        <f t="shared" si="68"/>
        <v>项</v>
      </c>
    </row>
    <row r="767" ht="36" customHeight="1" spans="1:7">
      <c r="A767" s="453" t="s">
        <v>1444</v>
      </c>
      <c r="B767" s="311" t="s">
        <v>1445</v>
      </c>
      <c r="C767" s="355"/>
      <c r="D767" s="355"/>
      <c r="E767" s="324"/>
      <c r="F767" s="287" t="str">
        <f t="shared" si="67"/>
        <v>否</v>
      </c>
      <c r="G767" s="156" t="str">
        <f t="shared" si="68"/>
        <v>款</v>
      </c>
    </row>
    <row r="768" ht="36" customHeight="1" spans="1:7">
      <c r="A768" s="454" t="s">
        <v>1446</v>
      </c>
      <c r="B768" s="315" t="s">
        <v>1447</v>
      </c>
      <c r="C768" s="358"/>
      <c r="D768" s="358"/>
      <c r="E768" s="319"/>
      <c r="F768" s="287" t="str">
        <f t="shared" si="67"/>
        <v>否</v>
      </c>
      <c r="G768" s="156" t="str">
        <f t="shared" si="68"/>
        <v>项</v>
      </c>
    </row>
    <row r="769" ht="36" customHeight="1" spans="1:7">
      <c r="A769" s="454" t="s">
        <v>1448</v>
      </c>
      <c r="B769" s="315" t="s">
        <v>1449</v>
      </c>
      <c r="C769" s="358"/>
      <c r="D769" s="358"/>
      <c r="E769" s="319"/>
      <c r="F769" s="287" t="str">
        <f t="shared" si="67"/>
        <v>否</v>
      </c>
      <c r="G769" s="156" t="str">
        <f t="shared" si="68"/>
        <v>项</v>
      </c>
    </row>
    <row r="770" ht="36" customHeight="1" spans="1:7">
      <c r="A770" s="454" t="s">
        <v>1450</v>
      </c>
      <c r="B770" s="315" t="s">
        <v>1451</v>
      </c>
      <c r="C770" s="358"/>
      <c r="D770" s="358"/>
      <c r="E770" s="319"/>
      <c r="F770" s="287" t="str">
        <f t="shared" si="67"/>
        <v>否</v>
      </c>
      <c r="G770" s="156" t="str">
        <f t="shared" si="68"/>
        <v>项</v>
      </c>
    </row>
    <row r="771" ht="36" customHeight="1" spans="1:7">
      <c r="A771" s="454" t="s">
        <v>1452</v>
      </c>
      <c r="B771" s="315" t="s">
        <v>1453</v>
      </c>
      <c r="C771" s="358">
        <v>0</v>
      </c>
      <c r="D771" s="358">
        <v>0</v>
      </c>
      <c r="E771" s="319" t="str">
        <f t="shared" ref="E771:E792" si="73">IF(C771&gt;0,D771/C771-1,IF(C771&lt;0,-(D771/C771-1),""))</f>
        <v/>
      </c>
      <c r="F771" s="287" t="str">
        <f t="shared" si="67"/>
        <v>否</v>
      </c>
      <c r="G771" s="156" t="str">
        <f t="shared" si="68"/>
        <v>项</v>
      </c>
    </row>
    <row r="772" ht="36" customHeight="1" spans="1:7">
      <c r="A772" s="453" t="s">
        <v>1454</v>
      </c>
      <c r="B772" s="311" t="s">
        <v>1455</v>
      </c>
      <c r="C772" s="355">
        <f>SUM(C773:C778)</f>
        <v>0</v>
      </c>
      <c r="D772" s="355">
        <f>SUM(D773:D778)</f>
        <v>0</v>
      </c>
      <c r="E772" s="324" t="str">
        <f t="shared" si="73"/>
        <v/>
      </c>
      <c r="F772" s="287" t="str">
        <f t="shared" ref="F772:F835" si="74">IF(LEN(A772)=3,"是",IF(B772&lt;&gt;"",IF(SUM(C772:D772)&lt;&gt;0,"是","否"),"是"))</f>
        <v>否</v>
      </c>
      <c r="G772" s="156" t="str">
        <f t="shared" ref="G772:G835" si="75">IF(LEN(A772)=3,"类",IF(LEN(A772)=5,"款","项"))</f>
        <v>款</v>
      </c>
    </row>
    <row r="773" ht="36" customHeight="1" spans="1:7">
      <c r="A773" s="454" t="s">
        <v>1456</v>
      </c>
      <c r="B773" s="315" t="s">
        <v>1457</v>
      </c>
      <c r="C773" s="358">
        <v>0</v>
      </c>
      <c r="D773" s="358">
        <v>0</v>
      </c>
      <c r="E773" s="319" t="str">
        <f t="shared" si="73"/>
        <v/>
      </c>
      <c r="F773" s="287" t="str">
        <f t="shared" si="74"/>
        <v>否</v>
      </c>
      <c r="G773" s="156" t="str">
        <f t="shared" si="75"/>
        <v>项</v>
      </c>
    </row>
    <row r="774" ht="36" customHeight="1" spans="1:7">
      <c r="A774" s="454" t="s">
        <v>1458</v>
      </c>
      <c r="B774" s="315" t="s">
        <v>1459</v>
      </c>
      <c r="C774" s="358">
        <v>0</v>
      </c>
      <c r="D774" s="358">
        <v>0</v>
      </c>
      <c r="E774" s="319" t="str">
        <f t="shared" si="73"/>
        <v/>
      </c>
      <c r="F774" s="287" t="str">
        <f t="shared" si="74"/>
        <v>否</v>
      </c>
      <c r="G774" s="156" t="str">
        <f t="shared" si="75"/>
        <v>项</v>
      </c>
    </row>
    <row r="775" ht="36" customHeight="1" spans="1:7">
      <c r="A775" s="454" t="s">
        <v>1460</v>
      </c>
      <c r="B775" s="315" t="s">
        <v>1461</v>
      </c>
      <c r="C775" s="358">
        <v>0</v>
      </c>
      <c r="D775" s="358">
        <v>0</v>
      </c>
      <c r="E775" s="319" t="str">
        <f t="shared" si="73"/>
        <v/>
      </c>
      <c r="F775" s="287" t="str">
        <f t="shared" si="74"/>
        <v>否</v>
      </c>
      <c r="G775" s="156" t="str">
        <f t="shared" si="75"/>
        <v>项</v>
      </c>
    </row>
    <row r="776" ht="36" customHeight="1" spans="1:7">
      <c r="A776" s="454" t="s">
        <v>1462</v>
      </c>
      <c r="B776" s="315" t="s">
        <v>1463</v>
      </c>
      <c r="C776" s="358">
        <v>0</v>
      </c>
      <c r="D776" s="358">
        <v>0</v>
      </c>
      <c r="E776" s="319" t="str">
        <f t="shared" si="73"/>
        <v/>
      </c>
      <c r="F776" s="287" t="str">
        <f t="shared" si="74"/>
        <v>否</v>
      </c>
      <c r="G776" s="156" t="str">
        <f t="shared" si="75"/>
        <v>项</v>
      </c>
    </row>
    <row r="777" ht="36" customHeight="1" spans="1:7">
      <c r="A777" s="454" t="s">
        <v>1464</v>
      </c>
      <c r="B777" s="315" t="s">
        <v>1465</v>
      </c>
      <c r="C777" s="358">
        <v>0</v>
      </c>
      <c r="D777" s="358">
        <v>0</v>
      </c>
      <c r="E777" s="319" t="str">
        <f t="shared" si="73"/>
        <v/>
      </c>
      <c r="F777" s="287" t="str">
        <f t="shared" si="74"/>
        <v>否</v>
      </c>
      <c r="G777" s="156" t="str">
        <f t="shared" si="75"/>
        <v>项</v>
      </c>
    </row>
    <row r="778" ht="36" customHeight="1" spans="1:7">
      <c r="A778" s="454" t="s">
        <v>1466</v>
      </c>
      <c r="B778" s="315" t="s">
        <v>1467</v>
      </c>
      <c r="C778" s="358">
        <v>0</v>
      </c>
      <c r="D778" s="358">
        <v>0</v>
      </c>
      <c r="E778" s="319" t="str">
        <f t="shared" si="73"/>
        <v/>
      </c>
      <c r="F778" s="287" t="str">
        <f t="shared" si="74"/>
        <v>否</v>
      </c>
      <c r="G778" s="156" t="str">
        <f t="shared" si="75"/>
        <v>项</v>
      </c>
    </row>
    <row r="779" ht="36" customHeight="1" spans="1:7">
      <c r="A779" s="453" t="s">
        <v>1468</v>
      </c>
      <c r="B779" s="311" t="s">
        <v>1469</v>
      </c>
      <c r="C779" s="355">
        <f>SUM(C780:C784)</f>
        <v>0</v>
      </c>
      <c r="D779" s="355">
        <f>SUM(D780:D784)</f>
        <v>0</v>
      </c>
      <c r="E779" s="324" t="str">
        <f t="shared" si="73"/>
        <v/>
      </c>
      <c r="F779" s="287" t="str">
        <f t="shared" si="74"/>
        <v>否</v>
      </c>
      <c r="G779" s="156" t="str">
        <f t="shared" si="75"/>
        <v>款</v>
      </c>
    </row>
    <row r="780" ht="36" customHeight="1" spans="1:7">
      <c r="A780" s="454" t="s">
        <v>1470</v>
      </c>
      <c r="B780" s="315" t="s">
        <v>1471</v>
      </c>
      <c r="C780" s="358">
        <v>0</v>
      </c>
      <c r="D780" s="358">
        <v>0</v>
      </c>
      <c r="E780" s="319" t="str">
        <f t="shared" si="73"/>
        <v/>
      </c>
      <c r="F780" s="287" t="str">
        <f t="shared" si="74"/>
        <v>否</v>
      </c>
      <c r="G780" s="156" t="str">
        <f t="shared" si="75"/>
        <v>项</v>
      </c>
    </row>
    <row r="781" ht="36" customHeight="1" spans="1:7">
      <c r="A781" s="454" t="s">
        <v>1472</v>
      </c>
      <c r="B781" s="315" t="s">
        <v>1473</v>
      </c>
      <c r="C781" s="358">
        <v>0</v>
      </c>
      <c r="D781" s="358">
        <v>0</v>
      </c>
      <c r="E781" s="319" t="str">
        <f t="shared" si="73"/>
        <v/>
      </c>
      <c r="F781" s="287" t="str">
        <f t="shared" si="74"/>
        <v>否</v>
      </c>
      <c r="G781" s="156" t="str">
        <f t="shared" si="75"/>
        <v>项</v>
      </c>
    </row>
    <row r="782" ht="36" customHeight="1" spans="1:7">
      <c r="A782" s="454" t="s">
        <v>1474</v>
      </c>
      <c r="B782" s="315" t="s">
        <v>1475</v>
      </c>
      <c r="C782" s="358">
        <v>0</v>
      </c>
      <c r="D782" s="358">
        <v>0</v>
      </c>
      <c r="E782" s="319" t="str">
        <f t="shared" si="73"/>
        <v/>
      </c>
      <c r="F782" s="287" t="str">
        <f t="shared" si="74"/>
        <v>否</v>
      </c>
      <c r="G782" s="156" t="str">
        <f t="shared" si="75"/>
        <v>项</v>
      </c>
    </row>
    <row r="783" ht="36" customHeight="1" spans="1:7">
      <c r="A783" s="454" t="s">
        <v>1476</v>
      </c>
      <c r="B783" s="315" t="s">
        <v>1477</v>
      </c>
      <c r="C783" s="358">
        <v>0</v>
      </c>
      <c r="D783" s="358">
        <v>0</v>
      </c>
      <c r="E783" s="319" t="str">
        <f t="shared" si="73"/>
        <v/>
      </c>
      <c r="F783" s="287" t="str">
        <f t="shared" si="74"/>
        <v>否</v>
      </c>
      <c r="G783" s="156" t="str">
        <f t="shared" si="75"/>
        <v>项</v>
      </c>
    </row>
    <row r="784" ht="36" customHeight="1" spans="1:7">
      <c r="A784" s="454" t="s">
        <v>1478</v>
      </c>
      <c r="B784" s="315" t="s">
        <v>1479</v>
      </c>
      <c r="C784" s="358">
        <v>0</v>
      </c>
      <c r="D784" s="358">
        <v>0</v>
      </c>
      <c r="E784" s="319" t="str">
        <f t="shared" si="73"/>
        <v/>
      </c>
      <c r="F784" s="287" t="str">
        <f t="shared" si="74"/>
        <v>否</v>
      </c>
      <c r="G784" s="156" t="str">
        <f t="shared" si="75"/>
        <v>项</v>
      </c>
    </row>
    <row r="785" ht="36" customHeight="1" spans="1:7">
      <c r="A785" s="453" t="s">
        <v>1480</v>
      </c>
      <c r="B785" s="311" t="s">
        <v>1481</v>
      </c>
      <c r="C785" s="355">
        <f>SUM(C786:C787)</f>
        <v>0</v>
      </c>
      <c r="D785" s="355">
        <f>SUM(D786:D787)</f>
        <v>0</v>
      </c>
      <c r="E785" s="324" t="str">
        <f t="shared" si="73"/>
        <v/>
      </c>
      <c r="F785" s="287" t="str">
        <f t="shared" si="74"/>
        <v>否</v>
      </c>
      <c r="G785" s="156" t="str">
        <f t="shared" si="75"/>
        <v>款</v>
      </c>
    </row>
    <row r="786" ht="36" customHeight="1" spans="1:7">
      <c r="A786" s="454" t="s">
        <v>1482</v>
      </c>
      <c r="B786" s="315" t="s">
        <v>1483</v>
      </c>
      <c r="C786" s="358">
        <v>0</v>
      </c>
      <c r="D786" s="358">
        <v>0</v>
      </c>
      <c r="E786" s="319" t="str">
        <f t="shared" si="73"/>
        <v/>
      </c>
      <c r="F786" s="287" t="str">
        <f t="shared" si="74"/>
        <v>否</v>
      </c>
      <c r="G786" s="156" t="str">
        <f t="shared" si="75"/>
        <v>项</v>
      </c>
    </row>
    <row r="787" ht="36" customHeight="1" spans="1:7">
      <c r="A787" s="454" t="s">
        <v>1484</v>
      </c>
      <c r="B787" s="315" t="s">
        <v>1485</v>
      </c>
      <c r="C787" s="358">
        <v>0</v>
      </c>
      <c r="D787" s="358">
        <v>0</v>
      </c>
      <c r="E787" s="319" t="str">
        <f t="shared" si="73"/>
        <v/>
      </c>
      <c r="F787" s="287" t="str">
        <f t="shared" si="74"/>
        <v>否</v>
      </c>
      <c r="G787" s="156" t="str">
        <f t="shared" si="75"/>
        <v>项</v>
      </c>
    </row>
    <row r="788" ht="36" customHeight="1" spans="1:7">
      <c r="A788" s="453" t="s">
        <v>1486</v>
      </c>
      <c r="B788" s="311" t="s">
        <v>1487</v>
      </c>
      <c r="C788" s="355">
        <f>SUM(C789:C790)</f>
        <v>0</v>
      </c>
      <c r="D788" s="355">
        <f>SUM(D789:D790)</f>
        <v>0</v>
      </c>
      <c r="E788" s="324" t="str">
        <f t="shared" si="73"/>
        <v/>
      </c>
      <c r="F788" s="287" t="str">
        <f t="shared" si="74"/>
        <v>否</v>
      </c>
      <c r="G788" s="156" t="str">
        <f t="shared" si="75"/>
        <v>款</v>
      </c>
    </row>
    <row r="789" ht="36" customHeight="1" spans="1:7">
      <c r="A789" s="454" t="s">
        <v>1488</v>
      </c>
      <c r="B789" s="315" t="s">
        <v>1489</v>
      </c>
      <c r="C789" s="358">
        <v>0</v>
      </c>
      <c r="D789" s="358">
        <v>0</v>
      </c>
      <c r="E789" s="319" t="str">
        <f t="shared" si="73"/>
        <v/>
      </c>
      <c r="F789" s="287" t="str">
        <f t="shared" si="74"/>
        <v>否</v>
      </c>
      <c r="G789" s="156" t="str">
        <f t="shared" si="75"/>
        <v>项</v>
      </c>
    </row>
    <row r="790" ht="36" customHeight="1" spans="1:7">
      <c r="A790" s="454" t="s">
        <v>1490</v>
      </c>
      <c r="B790" s="315" t="s">
        <v>1491</v>
      </c>
      <c r="C790" s="358">
        <v>0</v>
      </c>
      <c r="D790" s="358">
        <v>0</v>
      </c>
      <c r="E790" s="319" t="str">
        <f t="shared" si="73"/>
        <v/>
      </c>
      <c r="F790" s="287" t="str">
        <f t="shared" si="74"/>
        <v>否</v>
      </c>
      <c r="G790" s="156" t="str">
        <f t="shared" si="75"/>
        <v>项</v>
      </c>
    </row>
    <row r="791" ht="36" customHeight="1" spans="1:7">
      <c r="A791" s="453" t="s">
        <v>1492</v>
      </c>
      <c r="B791" s="311" t="s">
        <v>1493</v>
      </c>
      <c r="C791" s="355">
        <f>C792</f>
        <v>0</v>
      </c>
      <c r="D791" s="355">
        <f>D792</f>
        <v>0</v>
      </c>
      <c r="E791" s="324" t="str">
        <f t="shared" si="73"/>
        <v/>
      </c>
      <c r="F791" s="287" t="str">
        <f t="shared" si="74"/>
        <v>否</v>
      </c>
      <c r="G791" s="156" t="str">
        <f t="shared" si="75"/>
        <v>款</v>
      </c>
    </row>
    <row r="792" ht="36" customHeight="1" spans="1:7">
      <c r="A792" s="454">
        <v>2110901</v>
      </c>
      <c r="B792" s="464" t="s">
        <v>1494</v>
      </c>
      <c r="C792" s="358">
        <v>0</v>
      </c>
      <c r="D792" s="358">
        <v>0</v>
      </c>
      <c r="E792" s="319" t="str">
        <f t="shared" si="73"/>
        <v/>
      </c>
      <c r="F792" s="287" t="str">
        <f t="shared" si="74"/>
        <v>否</v>
      </c>
      <c r="G792" s="156" t="str">
        <f t="shared" si="75"/>
        <v>项</v>
      </c>
    </row>
    <row r="793" ht="36" customHeight="1" spans="1:7">
      <c r="A793" s="453" t="s">
        <v>1495</v>
      </c>
      <c r="B793" s="311" t="s">
        <v>1496</v>
      </c>
      <c r="C793" s="355"/>
      <c r="D793" s="355">
        <v>7</v>
      </c>
      <c r="E793" s="324"/>
      <c r="F793" s="287" t="str">
        <f t="shared" si="74"/>
        <v>是</v>
      </c>
      <c r="G793" s="156" t="str">
        <f t="shared" si="75"/>
        <v>款</v>
      </c>
    </row>
    <row r="794" ht="36" customHeight="1" spans="1:7">
      <c r="A794" s="454">
        <v>2111001</v>
      </c>
      <c r="B794" s="464" t="s">
        <v>1497</v>
      </c>
      <c r="C794" s="358"/>
      <c r="D794" s="358">
        <v>7</v>
      </c>
      <c r="E794" s="319"/>
      <c r="F794" s="287" t="str">
        <f t="shared" si="74"/>
        <v>是</v>
      </c>
      <c r="G794" s="156" t="str">
        <f t="shared" si="75"/>
        <v>项</v>
      </c>
    </row>
    <row r="795" ht="36" customHeight="1" spans="1:7">
      <c r="A795" s="453" t="s">
        <v>1498</v>
      </c>
      <c r="B795" s="311" t="s">
        <v>1499</v>
      </c>
      <c r="C795" s="355"/>
      <c r="D795" s="355"/>
      <c r="E795" s="324"/>
      <c r="F795" s="287" t="str">
        <f t="shared" si="74"/>
        <v>否</v>
      </c>
      <c r="G795" s="156" t="str">
        <f t="shared" si="75"/>
        <v>款</v>
      </c>
    </row>
    <row r="796" ht="36" customHeight="1" spans="1:7">
      <c r="A796" s="454" t="s">
        <v>1500</v>
      </c>
      <c r="B796" s="315" t="s">
        <v>1501</v>
      </c>
      <c r="C796" s="358"/>
      <c r="D796" s="358"/>
      <c r="E796" s="319"/>
      <c r="F796" s="287" t="str">
        <f t="shared" si="74"/>
        <v>否</v>
      </c>
      <c r="G796" s="156" t="str">
        <f t="shared" si="75"/>
        <v>项</v>
      </c>
    </row>
    <row r="797" ht="36" customHeight="1" spans="1:7">
      <c r="A797" s="454" t="s">
        <v>1502</v>
      </c>
      <c r="B797" s="315" t="s">
        <v>1503</v>
      </c>
      <c r="C797" s="358"/>
      <c r="D797" s="358"/>
      <c r="E797" s="319"/>
      <c r="F797" s="287" t="str">
        <f t="shared" si="74"/>
        <v>否</v>
      </c>
      <c r="G797" s="156" t="str">
        <f t="shared" si="75"/>
        <v>项</v>
      </c>
    </row>
    <row r="798" ht="36" customHeight="1" spans="1:7">
      <c r="A798" s="454" t="s">
        <v>1504</v>
      </c>
      <c r="B798" s="315" t="s">
        <v>1505</v>
      </c>
      <c r="C798" s="358">
        <v>0</v>
      </c>
      <c r="D798" s="358">
        <v>0</v>
      </c>
      <c r="E798" s="319" t="str">
        <f t="shared" ref="E798:E804" si="76">IF(C798&gt;0,D798/C798-1,IF(C798&lt;0,-(D798/C798-1),""))</f>
        <v/>
      </c>
      <c r="F798" s="287" t="str">
        <f t="shared" si="74"/>
        <v>否</v>
      </c>
      <c r="G798" s="156" t="str">
        <f t="shared" si="75"/>
        <v>项</v>
      </c>
    </row>
    <row r="799" ht="36" customHeight="1" spans="1:7">
      <c r="A799" s="454" t="s">
        <v>1506</v>
      </c>
      <c r="B799" s="315" t="s">
        <v>1507</v>
      </c>
      <c r="C799" s="358">
        <v>0</v>
      </c>
      <c r="D799" s="358">
        <v>0</v>
      </c>
      <c r="E799" s="319" t="str">
        <f t="shared" si="76"/>
        <v/>
      </c>
      <c r="F799" s="287" t="str">
        <f t="shared" si="74"/>
        <v>否</v>
      </c>
      <c r="G799" s="156" t="str">
        <f t="shared" si="75"/>
        <v>项</v>
      </c>
    </row>
    <row r="800" ht="36" customHeight="1" spans="1:7">
      <c r="A800" s="454" t="s">
        <v>1508</v>
      </c>
      <c r="B800" s="315" t="s">
        <v>1509</v>
      </c>
      <c r="C800" s="358">
        <v>0</v>
      </c>
      <c r="D800" s="358">
        <v>0</v>
      </c>
      <c r="E800" s="319" t="str">
        <f t="shared" si="76"/>
        <v/>
      </c>
      <c r="F800" s="287" t="str">
        <f t="shared" si="74"/>
        <v>否</v>
      </c>
      <c r="G800" s="156" t="str">
        <f t="shared" si="75"/>
        <v>项</v>
      </c>
    </row>
    <row r="801" ht="36" customHeight="1" spans="1:7">
      <c r="A801" s="453" t="s">
        <v>1510</v>
      </c>
      <c r="B801" s="311" t="s">
        <v>1511</v>
      </c>
      <c r="C801" s="355">
        <f>C802</f>
        <v>0</v>
      </c>
      <c r="D801" s="355">
        <f>D802</f>
        <v>0</v>
      </c>
      <c r="E801" s="324" t="str">
        <f t="shared" si="76"/>
        <v/>
      </c>
      <c r="F801" s="287" t="str">
        <f t="shared" si="74"/>
        <v>否</v>
      </c>
      <c r="G801" s="156" t="str">
        <f t="shared" si="75"/>
        <v>款</v>
      </c>
    </row>
    <row r="802" ht="36" customHeight="1" spans="1:7">
      <c r="A802" s="317" t="s">
        <v>1512</v>
      </c>
      <c r="B802" s="315" t="s">
        <v>1513</v>
      </c>
      <c r="C802" s="358">
        <v>0</v>
      </c>
      <c r="D802" s="358">
        <v>0</v>
      </c>
      <c r="E802" s="319" t="str">
        <f t="shared" si="76"/>
        <v/>
      </c>
      <c r="F802" s="287" t="str">
        <f t="shared" si="74"/>
        <v>否</v>
      </c>
      <c r="G802" s="156" t="str">
        <f t="shared" si="75"/>
        <v>项</v>
      </c>
    </row>
    <row r="803" ht="36" customHeight="1" spans="1:7">
      <c r="A803" s="453" t="s">
        <v>1514</v>
      </c>
      <c r="B803" s="311" t="s">
        <v>1515</v>
      </c>
      <c r="C803" s="355">
        <f>C804</f>
        <v>0</v>
      </c>
      <c r="D803" s="355">
        <f>D804</f>
        <v>0</v>
      </c>
      <c r="E803" s="324" t="str">
        <f t="shared" si="76"/>
        <v/>
      </c>
      <c r="F803" s="287" t="str">
        <f t="shared" si="74"/>
        <v>否</v>
      </c>
      <c r="G803" s="156" t="str">
        <f t="shared" si="75"/>
        <v>款</v>
      </c>
    </row>
    <row r="804" ht="36" customHeight="1" spans="1:7">
      <c r="A804" s="317" t="s">
        <v>1516</v>
      </c>
      <c r="B804" s="315" t="s">
        <v>1517</v>
      </c>
      <c r="C804" s="358">
        <v>0</v>
      </c>
      <c r="D804" s="358">
        <v>0</v>
      </c>
      <c r="E804" s="319" t="str">
        <f t="shared" si="76"/>
        <v/>
      </c>
      <c r="F804" s="287" t="str">
        <f t="shared" si="74"/>
        <v>否</v>
      </c>
      <c r="G804" s="156" t="str">
        <f t="shared" si="75"/>
        <v>项</v>
      </c>
    </row>
    <row r="805" ht="36" customHeight="1" spans="1:7">
      <c r="A805" s="453" t="s">
        <v>1518</v>
      </c>
      <c r="B805" s="311" t="s">
        <v>1519</v>
      </c>
      <c r="C805" s="355"/>
      <c r="D805" s="355"/>
      <c r="E805" s="324"/>
      <c r="F805" s="287" t="str">
        <f t="shared" si="74"/>
        <v>否</v>
      </c>
      <c r="G805" s="156" t="str">
        <f t="shared" si="75"/>
        <v>款</v>
      </c>
    </row>
    <row r="806" ht="36" customHeight="1" spans="1:7">
      <c r="A806" s="454" t="s">
        <v>1520</v>
      </c>
      <c r="B806" s="315" t="s">
        <v>162</v>
      </c>
      <c r="C806" s="358">
        <v>0</v>
      </c>
      <c r="D806" s="358">
        <v>0</v>
      </c>
      <c r="E806" s="319" t="str">
        <f t="shared" ref="E806:E815" si="77">IF(C806&gt;0,D806/C806-1,IF(C806&lt;0,-(D806/C806-1),""))</f>
        <v/>
      </c>
      <c r="F806" s="287" t="str">
        <f t="shared" si="74"/>
        <v>否</v>
      </c>
      <c r="G806" s="156" t="str">
        <f t="shared" si="75"/>
        <v>项</v>
      </c>
    </row>
    <row r="807" ht="36" customHeight="1" spans="1:7">
      <c r="A807" s="454" t="s">
        <v>1521</v>
      </c>
      <c r="B807" s="315" t="s">
        <v>164</v>
      </c>
      <c r="C807" s="358">
        <v>0</v>
      </c>
      <c r="D807" s="358">
        <v>0</v>
      </c>
      <c r="E807" s="319" t="str">
        <f t="shared" si="77"/>
        <v/>
      </c>
      <c r="F807" s="287" t="str">
        <f t="shared" si="74"/>
        <v>否</v>
      </c>
      <c r="G807" s="156" t="str">
        <f t="shared" si="75"/>
        <v>项</v>
      </c>
    </row>
    <row r="808" ht="36" customHeight="1" spans="1:7">
      <c r="A808" s="454" t="s">
        <v>1522</v>
      </c>
      <c r="B808" s="315" t="s">
        <v>166</v>
      </c>
      <c r="C808" s="358">
        <v>0</v>
      </c>
      <c r="D808" s="358">
        <v>0</v>
      </c>
      <c r="E808" s="319" t="str">
        <f t="shared" si="77"/>
        <v/>
      </c>
      <c r="F808" s="287" t="str">
        <f t="shared" si="74"/>
        <v>否</v>
      </c>
      <c r="G808" s="156" t="str">
        <f t="shared" si="75"/>
        <v>项</v>
      </c>
    </row>
    <row r="809" ht="36" customHeight="1" spans="1:7">
      <c r="A809" s="454" t="s">
        <v>1523</v>
      </c>
      <c r="B809" s="315" t="s">
        <v>1524</v>
      </c>
      <c r="C809" s="358">
        <v>0</v>
      </c>
      <c r="D809" s="358">
        <v>0</v>
      </c>
      <c r="E809" s="319" t="str">
        <f t="shared" si="77"/>
        <v/>
      </c>
      <c r="F809" s="287" t="str">
        <f t="shared" si="74"/>
        <v>否</v>
      </c>
      <c r="G809" s="156" t="str">
        <f t="shared" si="75"/>
        <v>项</v>
      </c>
    </row>
    <row r="810" ht="36" customHeight="1" spans="1:7">
      <c r="A810" s="454" t="s">
        <v>1525</v>
      </c>
      <c r="B810" s="315" t="s">
        <v>1526</v>
      </c>
      <c r="C810" s="358">
        <v>0</v>
      </c>
      <c r="D810" s="358">
        <v>0</v>
      </c>
      <c r="E810" s="319" t="str">
        <f t="shared" si="77"/>
        <v/>
      </c>
      <c r="F810" s="287" t="str">
        <f t="shared" si="74"/>
        <v>否</v>
      </c>
      <c r="G810" s="156" t="str">
        <f t="shared" si="75"/>
        <v>项</v>
      </c>
    </row>
    <row r="811" ht="36" customHeight="1" spans="1:7">
      <c r="A811" s="454" t="s">
        <v>1527</v>
      </c>
      <c r="B811" s="315" t="s">
        <v>1528</v>
      </c>
      <c r="C811" s="358">
        <v>0</v>
      </c>
      <c r="D811" s="358">
        <v>0</v>
      </c>
      <c r="E811" s="319" t="str">
        <f t="shared" si="77"/>
        <v/>
      </c>
      <c r="F811" s="287" t="str">
        <f t="shared" si="74"/>
        <v>否</v>
      </c>
      <c r="G811" s="156" t="str">
        <f t="shared" si="75"/>
        <v>项</v>
      </c>
    </row>
    <row r="812" ht="36" customHeight="1" spans="1:7">
      <c r="A812" s="454" t="s">
        <v>1529</v>
      </c>
      <c r="B812" s="315" t="s">
        <v>1530</v>
      </c>
      <c r="C812" s="358">
        <v>0</v>
      </c>
      <c r="D812" s="358">
        <v>0</v>
      </c>
      <c r="E812" s="319" t="str">
        <f t="shared" si="77"/>
        <v/>
      </c>
      <c r="F812" s="287" t="str">
        <f t="shared" si="74"/>
        <v>否</v>
      </c>
      <c r="G812" s="156" t="str">
        <f t="shared" si="75"/>
        <v>项</v>
      </c>
    </row>
    <row r="813" ht="36" customHeight="1" spans="1:7">
      <c r="A813" s="454" t="s">
        <v>1531</v>
      </c>
      <c r="B813" s="315" t="s">
        <v>1532</v>
      </c>
      <c r="C813" s="358">
        <v>0</v>
      </c>
      <c r="D813" s="358">
        <v>0</v>
      </c>
      <c r="E813" s="319" t="str">
        <f t="shared" si="77"/>
        <v/>
      </c>
      <c r="F813" s="287" t="str">
        <f t="shared" si="74"/>
        <v>否</v>
      </c>
      <c r="G813" s="156" t="str">
        <f t="shared" si="75"/>
        <v>项</v>
      </c>
    </row>
    <row r="814" ht="36" customHeight="1" spans="1:7">
      <c r="A814" s="454" t="s">
        <v>1533</v>
      </c>
      <c r="B814" s="315" t="s">
        <v>1534</v>
      </c>
      <c r="C814" s="358">
        <v>0</v>
      </c>
      <c r="D814" s="358">
        <v>0</v>
      </c>
      <c r="E814" s="319" t="str">
        <f t="shared" si="77"/>
        <v/>
      </c>
      <c r="F814" s="287" t="str">
        <f t="shared" si="74"/>
        <v>否</v>
      </c>
      <c r="G814" s="156" t="str">
        <f t="shared" si="75"/>
        <v>项</v>
      </c>
    </row>
    <row r="815" ht="36" customHeight="1" spans="1:7">
      <c r="A815" s="454" t="s">
        <v>1535</v>
      </c>
      <c r="B815" s="315" t="s">
        <v>1536</v>
      </c>
      <c r="C815" s="358">
        <v>0</v>
      </c>
      <c r="D815" s="358">
        <v>0</v>
      </c>
      <c r="E815" s="319" t="str">
        <f t="shared" si="77"/>
        <v/>
      </c>
      <c r="F815" s="287" t="str">
        <f t="shared" si="74"/>
        <v>否</v>
      </c>
      <c r="G815" s="156" t="str">
        <f t="shared" si="75"/>
        <v>项</v>
      </c>
    </row>
    <row r="816" ht="36" customHeight="1" spans="1:7">
      <c r="A816" s="454" t="s">
        <v>1537</v>
      </c>
      <c r="B816" s="315" t="s">
        <v>264</v>
      </c>
      <c r="C816" s="358"/>
      <c r="D816" s="358"/>
      <c r="E816" s="319"/>
      <c r="F816" s="287" t="str">
        <f t="shared" si="74"/>
        <v>否</v>
      </c>
      <c r="G816" s="156" t="str">
        <f t="shared" si="75"/>
        <v>项</v>
      </c>
    </row>
    <row r="817" ht="36" customHeight="1" spans="1:7">
      <c r="A817" s="454" t="s">
        <v>1538</v>
      </c>
      <c r="B817" s="315" t="s">
        <v>1539</v>
      </c>
      <c r="C817" s="358">
        <v>0</v>
      </c>
      <c r="D817" s="358">
        <v>0</v>
      </c>
      <c r="E817" s="319" t="str">
        <f t="shared" ref="E817:E819" si="78">IF(C817&gt;0,D817/C817-1,IF(C817&lt;0,-(D817/C817-1),""))</f>
        <v/>
      </c>
      <c r="F817" s="287" t="str">
        <f t="shared" si="74"/>
        <v>否</v>
      </c>
      <c r="G817" s="156" t="str">
        <f t="shared" si="75"/>
        <v>项</v>
      </c>
    </row>
    <row r="818" ht="36" customHeight="1" spans="1:7">
      <c r="A818" s="454" t="s">
        <v>1540</v>
      </c>
      <c r="B818" s="315" t="s">
        <v>180</v>
      </c>
      <c r="C818" s="358">
        <v>0</v>
      </c>
      <c r="D818" s="358">
        <v>0</v>
      </c>
      <c r="E818" s="319" t="str">
        <f t="shared" si="78"/>
        <v/>
      </c>
      <c r="F818" s="287" t="str">
        <f t="shared" si="74"/>
        <v>否</v>
      </c>
      <c r="G818" s="156" t="str">
        <f t="shared" si="75"/>
        <v>项</v>
      </c>
    </row>
    <row r="819" ht="36" customHeight="1" spans="1:7">
      <c r="A819" s="454" t="s">
        <v>1541</v>
      </c>
      <c r="B819" s="315" t="s">
        <v>1542</v>
      </c>
      <c r="C819" s="358">
        <v>0</v>
      </c>
      <c r="D819" s="358">
        <v>0</v>
      </c>
      <c r="E819" s="319" t="str">
        <f t="shared" si="78"/>
        <v/>
      </c>
      <c r="F819" s="287" t="str">
        <f t="shared" si="74"/>
        <v>否</v>
      </c>
      <c r="G819" s="156" t="str">
        <f t="shared" si="75"/>
        <v>项</v>
      </c>
    </row>
    <row r="820" ht="36" customHeight="1" spans="1:7">
      <c r="A820" s="453" t="s">
        <v>1543</v>
      </c>
      <c r="B820" s="311" t="s">
        <v>1544</v>
      </c>
      <c r="C820" s="355"/>
      <c r="D820" s="355"/>
      <c r="E820" s="324"/>
      <c r="F820" s="287" t="str">
        <f t="shared" si="74"/>
        <v>否</v>
      </c>
      <c r="G820" s="156" t="str">
        <f t="shared" si="75"/>
        <v>款</v>
      </c>
    </row>
    <row r="821" ht="36" customHeight="1" spans="1:7">
      <c r="A821" s="462" t="s">
        <v>1545</v>
      </c>
      <c r="B821" s="469" t="s">
        <v>1546</v>
      </c>
      <c r="C821" s="358"/>
      <c r="D821" s="358"/>
      <c r="E821" s="319"/>
      <c r="F821" s="287" t="str">
        <f t="shared" si="74"/>
        <v>否</v>
      </c>
      <c r="G821" s="156" t="str">
        <f t="shared" si="75"/>
        <v>项</v>
      </c>
    </row>
    <row r="822" ht="36" customHeight="1" spans="1:8">
      <c r="A822" s="463" t="s">
        <v>1547</v>
      </c>
      <c r="B822" s="458" t="s">
        <v>543</v>
      </c>
      <c r="C822" s="459"/>
      <c r="D822" s="459"/>
      <c r="E822" s="324"/>
      <c r="F822" s="287" t="str">
        <f t="shared" si="74"/>
        <v>否</v>
      </c>
      <c r="G822" s="156" t="str">
        <f t="shared" si="75"/>
        <v>项</v>
      </c>
      <c r="H822" s="460"/>
    </row>
    <row r="823" ht="36" customHeight="1" spans="1:7">
      <c r="A823" s="453" t="s">
        <v>97</v>
      </c>
      <c r="B823" s="311" t="s">
        <v>98</v>
      </c>
      <c r="C823" s="355">
        <f>SUM(C824+C835+C837+C840+C842+C844)</f>
        <v>36892</v>
      </c>
      <c r="D823" s="355">
        <f>SUM(D824+D835+D837+D840+D842+D844)</f>
        <v>41018</v>
      </c>
      <c r="E823" s="324"/>
      <c r="F823" s="287" t="str">
        <f t="shared" si="74"/>
        <v>是</v>
      </c>
      <c r="G823" s="156" t="str">
        <f t="shared" si="75"/>
        <v>类</v>
      </c>
    </row>
    <row r="824" ht="36" customHeight="1" spans="1:7">
      <c r="A824" s="453" t="s">
        <v>1548</v>
      </c>
      <c r="B824" s="311" t="s">
        <v>1549</v>
      </c>
      <c r="C824" s="355">
        <v>2400</v>
      </c>
      <c r="D824" s="355">
        <v>2337</v>
      </c>
      <c r="E824" s="324"/>
      <c r="F824" s="287" t="str">
        <f t="shared" si="74"/>
        <v>是</v>
      </c>
      <c r="G824" s="156" t="str">
        <f t="shared" si="75"/>
        <v>款</v>
      </c>
    </row>
    <row r="825" ht="36" customHeight="1" spans="1:7">
      <c r="A825" s="454" t="s">
        <v>1550</v>
      </c>
      <c r="B825" s="315" t="s">
        <v>162</v>
      </c>
      <c r="C825" s="358">
        <v>1100</v>
      </c>
      <c r="D825" s="358">
        <v>1220</v>
      </c>
      <c r="E825" s="319"/>
      <c r="F825" s="287" t="str">
        <f t="shared" si="74"/>
        <v>是</v>
      </c>
      <c r="G825" s="156" t="str">
        <f t="shared" si="75"/>
        <v>项</v>
      </c>
    </row>
    <row r="826" ht="36" customHeight="1" spans="1:7">
      <c r="A826" s="454" t="s">
        <v>1551</v>
      </c>
      <c r="B826" s="315" t="s">
        <v>164</v>
      </c>
      <c r="C826" s="358">
        <v>1300</v>
      </c>
      <c r="D826" s="358">
        <v>1117</v>
      </c>
      <c r="E826" s="319">
        <f>IF(C826&gt;0,D826/C826-1,IF(C826&lt;0,-(D826/C826-1),""))</f>
        <v>-0.140769230769231</v>
      </c>
      <c r="F826" s="287" t="str">
        <f t="shared" si="74"/>
        <v>是</v>
      </c>
      <c r="G826" s="156" t="str">
        <f t="shared" si="75"/>
        <v>项</v>
      </c>
    </row>
    <row r="827" ht="36" customHeight="1" spans="1:7">
      <c r="A827" s="454" t="s">
        <v>1552</v>
      </c>
      <c r="B827" s="315" t="s">
        <v>166</v>
      </c>
      <c r="C827" s="358"/>
      <c r="D827" s="358"/>
      <c r="E827" s="319"/>
      <c r="F827" s="287" t="str">
        <f t="shared" si="74"/>
        <v>否</v>
      </c>
      <c r="G827" s="156" t="str">
        <f t="shared" si="75"/>
        <v>项</v>
      </c>
    </row>
    <row r="828" ht="36" customHeight="1" spans="1:7">
      <c r="A828" s="454" t="s">
        <v>1553</v>
      </c>
      <c r="B828" s="315" t="s">
        <v>1554</v>
      </c>
      <c r="C828" s="358"/>
      <c r="D828" s="358"/>
      <c r="E828" s="319"/>
      <c r="F828" s="287" t="str">
        <f t="shared" si="74"/>
        <v>否</v>
      </c>
      <c r="G828" s="156" t="str">
        <f t="shared" si="75"/>
        <v>项</v>
      </c>
    </row>
    <row r="829" ht="36" customHeight="1" spans="1:7">
      <c r="A829" s="454" t="s">
        <v>1555</v>
      </c>
      <c r="B829" s="315" t="s">
        <v>1556</v>
      </c>
      <c r="C829" s="358"/>
      <c r="D829" s="358"/>
      <c r="E829" s="319"/>
      <c r="F829" s="287" t="str">
        <f t="shared" si="74"/>
        <v>否</v>
      </c>
      <c r="G829" s="156" t="str">
        <f t="shared" si="75"/>
        <v>项</v>
      </c>
    </row>
    <row r="830" ht="36" customHeight="1" spans="1:7">
      <c r="A830" s="454" t="s">
        <v>1557</v>
      </c>
      <c r="B830" s="315" t="s">
        <v>1558</v>
      </c>
      <c r="C830" s="358"/>
      <c r="D830" s="358"/>
      <c r="E830" s="319"/>
      <c r="F830" s="287" t="str">
        <f t="shared" si="74"/>
        <v>否</v>
      </c>
      <c r="G830" s="156" t="str">
        <f t="shared" si="75"/>
        <v>项</v>
      </c>
    </row>
    <row r="831" ht="36" customHeight="1" spans="1:7">
      <c r="A831" s="454" t="s">
        <v>1559</v>
      </c>
      <c r="B831" s="315" t="s">
        <v>1560</v>
      </c>
      <c r="C831" s="358">
        <v>0</v>
      </c>
      <c r="D831" s="358">
        <v>0</v>
      </c>
      <c r="E831" s="319" t="str">
        <f>IF(C831&gt;0,D831/C831-1,IF(C831&lt;0,-(D831/C831-1),""))</f>
        <v/>
      </c>
      <c r="F831" s="287" t="str">
        <f t="shared" si="74"/>
        <v>否</v>
      </c>
      <c r="G831" s="156" t="str">
        <f t="shared" si="75"/>
        <v>项</v>
      </c>
    </row>
    <row r="832" ht="36" customHeight="1" spans="1:7">
      <c r="A832" s="454" t="s">
        <v>1561</v>
      </c>
      <c r="B832" s="315" t="s">
        <v>1562</v>
      </c>
      <c r="C832" s="358"/>
      <c r="D832" s="358"/>
      <c r="E832" s="319"/>
      <c r="F832" s="287" t="str">
        <f t="shared" si="74"/>
        <v>否</v>
      </c>
      <c r="G832" s="156" t="str">
        <f t="shared" si="75"/>
        <v>项</v>
      </c>
    </row>
    <row r="833" ht="36" customHeight="1" spans="1:7">
      <c r="A833" s="454" t="s">
        <v>1563</v>
      </c>
      <c r="B833" s="315" t="s">
        <v>1564</v>
      </c>
      <c r="C833" s="358"/>
      <c r="D833" s="358"/>
      <c r="E833" s="319"/>
      <c r="F833" s="287" t="str">
        <f t="shared" si="74"/>
        <v>否</v>
      </c>
      <c r="G833" s="156" t="str">
        <f t="shared" si="75"/>
        <v>项</v>
      </c>
    </row>
    <row r="834" ht="36" customHeight="1" spans="1:7">
      <c r="A834" s="454" t="s">
        <v>1565</v>
      </c>
      <c r="B834" s="315" t="s">
        <v>1566</v>
      </c>
      <c r="C834" s="358"/>
      <c r="D834" s="358"/>
      <c r="E834" s="319"/>
      <c r="F834" s="287" t="str">
        <f t="shared" si="74"/>
        <v>否</v>
      </c>
      <c r="G834" s="156" t="str">
        <f t="shared" si="75"/>
        <v>项</v>
      </c>
    </row>
    <row r="835" ht="36" customHeight="1" spans="1:7">
      <c r="A835" s="453" t="s">
        <v>1567</v>
      </c>
      <c r="B835" s="311" t="s">
        <v>1568</v>
      </c>
      <c r="C835" s="355"/>
      <c r="D835" s="355">
        <v>56</v>
      </c>
      <c r="E835" s="324"/>
      <c r="F835" s="287" t="str">
        <f t="shared" si="74"/>
        <v>是</v>
      </c>
      <c r="G835" s="156" t="str">
        <f t="shared" si="75"/>
        <v>款</v>
      </c>
    </row>
    <row r="836" ht="36" customHeight="1" spans="1:7">
      <c r="A836" s="454">
        <v>2120201</v>
      </c>
      <c r="B836" s="464" t="s">
        <v>1569</v>
      </c>
      <c r="C836" s="358"/>
      <c r="D836" s="358">
        <v>56</v>
      </c>
      <c r="E836" s="319"/>
      <c r="F836" s="287" t="str">
        <f t="shared" ref="F836:F899" si="79">IF(LEN(A836)=3,"是",IF(B836&lt;&gt;"",IF(SUM(C836:D836)&lt;&gt;0,"是","否"),"是"))</f>
        <v>是</v>
      </c>
      <c r="G836" s="156" t="str">
        <f t="shared" ref="G836:G899" si="80">IF(LEN(A836)=3,"类",IF(LEN(A836)=5,"款","项"))</f>
        <v>项</v>
      </c>
    </row>
    <row r="837" ht="36" customHeight="1" spans="1:7">
      <c r="A837" s="453" t="s">
        <v>1570</v>
      </c>
      <c r="B837" s="311" t="s">
        <v>1571</v>
      </c>
      <c r="C837" s="355">
        <f>SUM(C838:C839)</f>
        <v>29492</v>
      </c>
      <c r="D837" s="355">
        <f>SUM(D838:D839)</f>
        <v>35891</v>
      </c>
      <c r="E837" s="324">
        <f t="shared" ref="E837:E839" si="81">IF(C837&gt;0,D837/C837-1,IF(C837&lt;0,-(D837/C837-1),""))</f>
        <v>0.216974094669741</v>
      </c>
      <c r="F837" s="287" t="str">
        <f t="shared" si="79"/>
        <v>是</v>
      </c>
      <c r="G837" s="156" t="str">
        <f t="shared" si="80"/>
        <v>款</v>
      </c>
    </row>
    <row r="838" ht="36" customHeight="1" spans="1:7">
      <c r="A838" s="454" t="s">
        <v>1572</v>
      </c>
      <c r="B838" s="315" t="s">
        <v>1573</v>
      </c>
      <c r="C838" s="358">
        <v>29492</v>
      </c>
      <c r="D838" s="358">
        <v>33248</v>
      </c>
      <c r="E838" s="319">
        <f t="shared" si="81"/>
        <v>0.127356571273566</v>
      </c>
      <c r="F838" s="287" t="str">
        <f t="shared" si="79"/>
        <v>是</v>
      </c>
      <c r="G838" s="156" t="str">
        <f t="shared" si="80"/>
        <v>项</v>
      </c>
    </row>
    <row r="839" ht="36" customHeight="1" spans="1:7">
      <c r="A839" s="454" t="s">
        <v>1574</v>
      </c>
      <c r="B839" s="315" t="s">
        <v>1575</v>
      </c>
      <c r="C839" s="358">
        <v>0</v>
      </c>
      <c r="D839" s="358">
        <v>2643</v>
      </c>
      <c r="E839" s="319" t="str">
        <f t="shared" si="81"/>
        <v/>
      </c>
      <c r="F839" s="287" t="str">
        <f t="shared" si="79"/>
        <v>是</v>
      </c>
      <c r="G839" s="156" t="str">
        <f t="shared" si="80"/>
        <v>项</v>
      </c>
    </row>
    <row r="840" ht="36" customHeight="1" spans="1:7">
      <c r="A840" s="453" t="s">
        <v>1576</v>
      </c>
      <c r="B840" s="311" t="s">
        <v>1577</v>
      </c>
      <c r="C840" s="355">
        <v>5000</v>
      </c>
      <c r="D840" s="355">
        <v>2734</v>
      </c>
      <c r="E840" s="324"/>
      <c r="F840" s="287" t="str">
        <f t="shared" si="79"/>
        <v>是</v>
      </c>
      <c r="G840" s="156" t="str">
        <f t="shared" si="80"/>
        <v>款</v>
      </c>
    </row>
    <row r="841" ht="36" customHeight="1" spans="1:7">
      <c r="A841" s="454">
        <v>2120501</v>
      </c>
      <c r="B841" s="464" t="s">
        <v>1578</v>
      </c>
      <c r="C841" s="358">
        <v>5000</v>
      </c>
      <c r="D841" s="358">
        <v>2734</v>
      </c>
      <c r="E841" s="319"/>
      <c r="F841" s="287" t="str">
        <f t="shared" si="79"/>
        <v>是</v>
      </c>
      <c r="G841" s="156" t="str">
        <f t="shared" si="80"/>
        <v>项</v>
      </c>
    </row>
    <row r="842" ht="36" customHeight="1" spans="1:7">
      <c r="A842" s="453" t="s">
        <v>1579</v>
      </c>
      <c r="B842" s="311" t="s">
        <v>1580</v>
      </c>
      <c r="C842" s="355"/>
      <c r="D842" s="355"/>
      <c r="E842" s="324"/>
      <c r="F842" s="287" t="str">
        <f t="shared" si="79"/>
        <v>否</v>
      </c>
      <c r="G842" s="156" t="str">
        <f t="shared" si="80"/>
        <v>款</v>
      </c>
    </row>
    <row r="843" ht="36" customHeight="1" spans="1:7">
      <c r="A843" s="454">
        <v>2120601</v>
      </c>
      <c r="B843" s="464" t="s">
        <v>1581</v>
      </c>
      <c r="C843" s="358"/>
      <c r="D843" s="358"/>
      <c r="E843" s="319"/>
      <c r="F843" s="287" t="str">
        <f t="shared" si="79"/>
        <v>否</v>
      </c>
      <c r="G843" s="156" t="str">
        <f t="shared" si="80"/>
        <v>项</v>
      </c>
    </row>
    <row r="844" s="420" customFormat="1" ht="36" customHeight="1" spans="1:7">
      <c r="A844" s="466" t="s">
        <v>1582</v>
      </c>
      <c r="B844" s="230" t="s">
        <v>1583</v>
      </c>
      <c r="C844" s="389"/>
      <c r="D844" s="389"/>
      <c r="E844" s="324"/>
      <c r="F844" s="287" t="str">
        <f t="shared" si="79"/>
        <v>否</v>
      </c>
      <c r="G844" s="420" t="str">
        <f t="shared" si="80"/>
        <v>款</v>
      </c>
    </row>
    <row r="845" ht="36" customHeight="1" spans="1:7">
      <c r="A845" s="454">
        <v>2129999</v>
      </c>
      <c r="B845" s="464" t="s">
        <v>1584</v>
      </c>
      <c r="C845" s="358"/>
      <c r="D845" s="358"/>
      <c r="E845" s="319"/>
      <c r="F845" s="287" t="str">
        <f t="shared" si="79"/>
        <v>否</v>
      </c>
      <c r="G845" s="156" t="str">
        <f t="shared" si="80"/>
        <v>项</v>
      </c>
    </row>
    <row r="846" ht="36" customHeight="1" spans="1:8">
      <c r="A846" s="457" t="s">
        <v>1585</v>
      </c>
      <c r="B846" s="458" t="s">
        <v>543</v>
      </c>
      <c r="C846" s="459"/>
      <c r="D846" s="459"/>
      <c r="E846" s="324"/>
      <c r="F846" s="287" t="str">
        <f t="shared" si="79"/>
        <v>否</v>
      </c>
      <c r="G846" s="156" t="str">
        <f t="shared" si="80"/>
        <v>项</v>
      </c>
      <c r="H846" s="460"/>
    </row>
    <row r="847" ht="36" customHeight="1" spans="1:7">
      <c r="A847" s="453" t="s">
        <v>100</v>
      </c>
      <c r="B847" s="311" t="s">
        <v>101</v>
      </c>
      <c r="C847" s="355">
        <f>C848+C874+C899+C927+C938+C945+C952+C955</f>
        <v>2350</v>
      </c>
      <c r="D847" s="355">
        <f>D848+D874+D899+D927+D938+D945+D952+D955</f>
        <v>2696</v>
      </c>
      <c r="E847" s="324"/>
      <c r="F847" s="287" t="str">
        <f t="shared" si="79"/>
        <v>是</v>
      </c>
      <c r="G847" s="156" t="str">
        <f t="shared" si="80"/>
        <v>类</v>
      </c>
    </row>
    <row r="848" ht="36" customHeight="1" spans="1:7">
      <c r="A848" s="453" t="s">
        <v>1586</v>
      </c>
      <c r="B848" s="311" t="s">
        <v>1587</v>
      </c>
      <c r="C848" s="355">
        <v>598</v>
      </c>
      <c r="D848" s="355">
        <v>553</v>
      </c>
      <c r="E848" s="324"/>
      <c r="F848" s="287" t="str">
        <f t="shared" si="79"/>
        <v>是</v>
      </c>
      <c r="G848" s="156" t="str">
        <f t="shared" si="80"/>
        <v>款</v>
      </c>
    </row>
    <row r="849" ht="36" customHeight="1" spans="1:7">
      <c r="A849" s="454" t="s">
        <v>1588</v>
      </c>
      <c r="B849" s="315" t="s">
        <v>162</v>
      </c>
      <c r="C849" s="358"/>
      <c r="D849" s="358"/>
      <c r="E849" s="319"/>
      <c r="F849" s="287" t="str">
        <f t="shared" si="79"/>
        <v>否</v>
      </c>
      <c r="G849" s="156" t="str">
        <f t="shared" si="80"/>
        <v>项</v>
      </c>
    </row>
    <row r="850" ht="36" customHeight="1" spans="1:7">
      <c r="A850" s="454" t="s">
        <v>1589</v>
      </c>
      <c r="B850" s="315" t="s">
        <v>164</v>
      </c>
      <c r="C850" s="358"/>
      <c r="D850" s="358">
        <v>6</v>
      </c>
      <c r="E850" s="319"/>
      <c r="F850" s="287" t="str">
        <f t="shared" si="79"/>
        <v>是</v>
      </c>
      <c r="G850" s="156" t="str">
        <f t="shared" si="80"/>
        <v>项</v>
      </c>
    </row>
    <row r="851" ht="36" customHeight="1" spans="1:7">
      <c r="A851" s="454" t="s">
        <v>1590</v>
      </c>
      <c r="B851" s="315" t="s">
        <v>166</v>
      </c>
      <c r="C851" s="358"/>
      <c r="D851" s="358"/>
      <c r="E851" s="319"/>
      <c r="F851" s="287" t="str">
        <f t="shared" si="79"/>
        <v>否</v>
      </c>
      <c r="G851" s="156" t="str">
        <f t="shared" si="80"/>
        <v>项</v>
      </c>
    </row>
    <row r="852" ht="36" customHeight="1" spans="1:7">
      <c r="A852" s="454" t="s">
        <v>1591</v>
      </c>
      <c r="B852" s="315" t="s">
        <v>180</v>
      </c>
      <c r="C852" s="358">
        <v>390</v>
      </c>
      <c r="D852" s="358">
        <v>428</v>
      </c>
      <c r="E852" s="319"/>
      <c r="F852" s="287" t="str">
        <f t="shared" si="79"/>
        <v>是</v>
      </c>
      <c r="G852" s="156" t="str">
        <f t="shared" si="80"/>
        <v>项</v>
      </c>
    </row>
    <row r="853" ht="36" customHeight="1" spans="1:7">
      <c r="A853" s="454" t="s">
        <v>1592</v>
      </c>
      <c r="B853" s="315" t="s">
        <v>1593</v>
      </c>
      <c r="C853" s="358"/>
      <c r="D853" s="358"/>
      <c r="E853" s="319"/>
      <c r="F853" s="287" t="str">
        <f t="shared" si="79"/>
        <v>否</v>
      </c>
      <c r="G853" s="156" t="str">
        <f t="shared" si="80"/>
        <v>项</v>
      </c>
    </row>
    <row r="854" ht="36" customHeight="1" spans="1:7">
      <c r="A854" s="454" t="s">
        <v>1594</v>
      </c>
      <c r="B854" s="315" t="s">
        <v>1595</v>
      </c>
      <c r="C854" s="358"/>
      <c r="D854" s="358"/>
      <c r="E854" s="319"/>
      <c r="F854" s="287" t="str">
        <f t="shared" si="79"/>
        <v>否</v>
      </c>
      <c r="G854" s="156" t="str">
        <f t="shared" si="80"/>
        <v>项</v>
      </c>
    </row>
    <row r="855" ht="36" customHeight="1" spans="1:7">
      <c r="A855" s="454" t="s">
        <v>1596</v>
      </c>
      <c r="B855" s="315" t="s">
        <v>1597</v>
      </c>
      <c r="C855" s="358"/>
      <c r="D855" s="358"/>
      <c r="E855" s="319"/>
      <c r="F855" s="287" t="str">
        <f t="shared" si="79"/>
        <v>否</v>
      </c>
      <c r="G855" s="156" t="str">
        <f t="shared" si="80"/>
        <v>项</v>
      </c>
    </row>
    <row r="856" ht="36" customHeight="1" spans="1:7">
      <c r="A856" s="454" t="s">
        <v>1598</v>
      </c>
      <c r="B856" s="315" t="s">
        <v>1599</v>
      </c>
      <c r="C856" s="358"/>
      <c r="D856" s="358"/>
      <c r="E856" s="319"/>
      <c r="F856" s="287" t="str">
        <f t="shared" si="79"/>
        <v>否</v>
      </c>
      <c r="G856" s="156" t="str">
        <f t="shared" si="80"/>
        <v>项</v>
      </c>
    </row>
    <row r="857" ht="36" customHeight="1" spans="1:7">
      <c r="A857" s="454" t="s">
        <v>1600</v>
      </c>
      <c r="B857" s="315" t="s">
        <v>1601</v>
      </c>
      <c r="C857" s="358"/>
      <c r="D857" s="358"/>
      <c r="E857" s="319"/>
      <c r="F857" s="287" t="str">
        <f t="shared" si="79"/>
        <v>否</v>
      </c>
      <c r="G857" s="156" t="str">
        <f t="shared" si="80"/>
        <v>项</v>
      </c>
    </row>
    <row r="858" ht="36" customHeight="1" spans="1:7">
      <c r="A858" s="454" t="s">
        <v>1602</v>
      </c>
      <c r="B858" s="315" t="s">
        <v>1603</v>
      </c>
      <c r="C858" s="358"/>
      <c r="D858" s="358"/>
      <c r="E858" s="319"/>
      <c r="F858" s="287" t="str">
        <f t="shared" si="79"/>
        <v>否</v>
      </c>
      <c r="G858" s="156" t="str">
        <f t="shared" si="80"/>
        <v>项</v>
      </c>
    </row>
    <row r="859" ht="36" customHeight="1" spans="1:7">
      <c r="A859" s="454" t="s">
        <v>1604</v>
      </c>
      <c r="B859" s="315" t="s">
        <v>1605</v>
      </c>
      <c r="C859" s="358"/>
      <c r="D859" s="358"/>
      <c r="E859" s="319"/>
      <c r="F859" s="287" t="str">
        <f t="shared" si="79"/>
        <v>否</v>
      </c>
      <c r="G859" s="156" t="str">
        <f t="shared" si="80"/>
        <v>项</v>
      </c>
    </row>
    <row r="860" ht="36" customHeight="1" spans="1:7">
      <c r="A860" s="454" t="s">
        <v>1606</v>
      </c>
      <c r="B860" s="315" t="s">
        <v>1607</v>
      </c>
      <c r="C860" s="358">
        <v>0</v>
      </c>
      <c r="D860" s="358">
        <v>0</v>
      </c>
      <c r="E860" s="319" t="str">
        <f t="shared" ref="E860:E864" si="82">IF(C860&gt;0,D860/C860-1,IF(C860&lt;0,-(D860/C860-1),""))</f>
        <v/>
      </c>
      <c r="F860" s="287" t="str">
        <f t="shared" si="79"/>
        <v>否</v>
      </c>
      <c r="G860" s="156" t="str">
        <f t="shared" si="80"/>
        <v>项</v>
      </c>
    </row>
    <row r="861" ht="36" customHeight="1" spans="1:7">
      <c r="A861" s="454" t="s">
        <v>1608</v>
      </c>
      <c r="B861" s="315" t="s">
        <v>1609</v>
      </c>
      <c r="C861" s="358">
        <v>5</v>
      </c>
      <c r="D861" s="358">
        <v>0</v>
      </c>
      <c r="E861" s="319">
        <f t="shared" si="82"/>
        <v>-1</v>
      </c>
      <c r="F861" s="287" t="str">
        <f t="shared" si="79"/>
        <v>是</v>
      </c>
      <c r="G861" s="156" t="str">
        <f t="shared" si="80"/>
        <v>项</v>
      </c>
    </row>
    <row r="862" ht="36" customHeight="1" spans="1:7">
      <c r="A862" s="454" t="s">
        <v>1610</v>
      </c>
      <c r="B862" s="315" t="s">
        <v>1611</v>
      </c>
      <c r="C862" s="358">
        <v>0</v>
      </c>
      <c r="D862" s="358">
        <v>0</v>
      </c>
      <c r="E862" s="319" t="str">
        <f t="shared" si="82"/>
        <v/>
      </c>
      <c r="F862" s="287" t="str">
        <f t="shared" si="79"/>
        <v>否</v>
      </c>
      <c r="G862" s="156" t="str">
        <f t="shared" si="80"/>
        <v>项</v>
      </c>
    </row>
    <row r="863" ht="36" customHeight="1" spans="1:7">
      <c r="A863" s="454" t="s">
        <v>1612</v>
      </c>
      <c r="B863" s="315" t="s">
        <v>1613</v>
      </c>
      <c r="C863" s="358">
        <v>0</v>
      </c>
      <c r="D863" s="358">
        <v>0</v>
      </c>
      <c r="E863" s="319" t="str">
        <f t="shared" si="82"/>
        <v/>
      </c>
      <c r="F863" s="287" t="str">
        <f t="shared" si="79"/>
        <v>否</v>
      </c>
      <c r="G863" s="156" t="str">
        <f t="shared" si="80"/>
        <v>项</v>
      </c>
    </row>
    <row r="864" ht="36" customHeight="1" spans="1:7">
      <c r="A864" s="454" t="s">
        <v>1614</v>
      </c>
      <c r="B864" s="315" t="s">
        <v>1615</v>
      </c>
      <c r="C864" s="358">
        <v>10</v>
      </c>
      <c r="D864" s="358">
        <v>30</v>
      </c>
      <c r="E864" s="319">
        <f t="shared" si="82"/>
        <v>2</v>
      </c>
      <c r="F864" s="287" t="str">
        <f t="shared" si="79"/>
        <v>是</v>
      </c>
      <c r="G864" s="156" t="str">
        <f t="shared" si="80"/>
        <v>项</v>
      </c>
    </row>
    <row r="865" ht="36" customHeight="1" spans="1:7">
      <c r="A865" s="454" t="s">
        <v>1616</v>
      </c>
      <c r="B865" s="315" t="s">
        <v>1617</v>
      </c>
      <c r="C865" s="358"/>
      <c r="D865" s="358"/>
      <c r="E865" s="319"/>
      <c r="F865" s="287" t="str">
        <f t="shared" si="79"/>
        <v>否</v>
      </c>
      <c r="G865" s="156" t="str">
        <f t="shared" si="80"/>
        <v>项</v>
      </c>
    </row>
    <row r="866" ht="36" customHeight="1" spans="1:7">
      <c r="A866" s="454" t="s">
        <v>1618</v>
      </c>
      <c r="B866" s="315" t="s">
        <v>1619</v>
      </c>
      <c r="C866" s="358"/>
      <c r="D866" s="358">
        <v>32</v>
      </c>
      <c r="E866" s="319"/>
      <c r="F866" s="287" t="str">
        <f t="shared" si="79"/>
        <v>是</v>
      </c>
      <c r="G866" s="156" t="str">
        <f t="shared" si="80"/>
        <v>项</v>
      </c>
    </row>
    <row r="867" ht="36" customHeight="1" spans="1:7">
      <c r="A867" s="454" t="s">
        <v>1620</v>
      </c>
      <c r="B867" s="315" t="s">
        <v>1621</v>
      </c>
      <c r="C867" s="358">
        <v>170</v>
      </c>
      <c r="D867" s="358">
        <v>57</v>
      </c>
      <c r="E867" s="319"/>
      <c r="F867" s="287" t="str">
        <f t="shared" si="79"/>
        <v>是</v>
      </c>
      <c r="G867" s="156" t="str">
        <f t="shared" si="80"/>
        <v>项</v>
      </c>
    </row>
    <row r="868" ht="36" customHeight="1" spans="1:7">
      <c r="A868" s="454" t="s">
        <v>1622</v>
      </c>
      <c r="B868" s="315" t="s">
        <v>1623</v>
      </c>
      <c r="C868" s="358">
        <v>20</v>
      </c>
      <c r="D868" s="358"/>
      <c r="E868" s="319"/>
      <c r="F868" s="287" t="str">
        <f t="shared" si="79"/>
        <v>是</v>
      </c>
      <c r="G868" s="156" t="str">
        <f t="shared" si="80"/>
        <v>项</v>
      </c>
    </row>
    <row r="869" ht="36" customHeight="1" spans="1:7">
      <c r="A869" s="454" t="s">
        <v>1624</v>
      </c>
      <c r="B869" s="315" t="s">
        <v>1625</v>
      </c>
      <c r="C869" s="358"/>
      <c r="D869" s="358"/>
      <c r="E869" s="319"/>
      <c r="F869" s="287" t="str">
        <f t="shared" si="79"/>
        <v>否</v>
      </c>
      <c r="G869" s="156" t="str">
        <f t="shared" si="80"/>
        <v>项</v>
      </c>
    </row>
    <row r="870" ht="36" customHeight="1" spans="1:7">
      <c r="A870" s="454" t="s">
        <v>1626</v>
      </c>
      <c r="B870" s="315" t="s">
        <v>1627</v>
      </c>
      <c r="C870" s="358">
        <v>0</v>
      </c>
      <c r="D870" s="358">
        <v>0</v>
      </c>
      <c r="E870" s="319" t="str">
        <f>IF(C870&gt;0,D870/C870-1,IF(C870&lt;0,-(D870/C870-1),""))</f>
        <v/>
      </c>
      <c r="F870" s="287" t="str">
        <f t="shared" si="79"/>
        <v>否</v>
      </c>
      <c r="G870" s="156" t="str">
        <f t="shared" si="80"/>
        <v>项</v>
      </c>
    </row>
    <row r="871" ht="36" customHeight="1" spans="1:7">
      <c r="A871" s="454" t="s">
        <v>1628</v>
      </c>
      <c r="B871" s="315" t="s">
        <v>1629</v>
      </c>
      <c r="C871" s="358">
        <v>0</v>
      </c>
      <c r="D871" s="358">
        <v>0</v>
      </c>
      <c r="E871" s="319" t="str">
        <f>IF(C871&gt;0,D871/C871-1,IF(C871&lt;0,-(D871/C871-1),""))</f>
        <v/>
      </c>
      <c r="F871" s="287" t="str">
        <f t="shared" si="79"/>
        <v>否</v>
      </c>
      <c r="G871" s="156" t="str">
        <f t="shared" si="80"/>
        <v>项</v>
      </c>
    </row>
    <row r="872" ht="36" customHeight="1" spans="1:7">
      <c r="A872" s="454" t="s">
        <v>1630</v>
      </c>
      <c r="B872" s="315" t="s">
        <v>1631</v>
      </c>
      <c r="C872" s="358"/>
      <c r="D872" s="358"/>
      <c r="E872" s="319"/>
      <c r="F872" s="287" t="str">
        <f t="shared" si="79"/>
        <v>否</v>
      </c>
      <c r="G872" s="156" t="str">
        <f t="shared" si="80"/>
        <v>项</v>
      </c>
    </row>
    <row r="873" ht="36" customHeight="1" spans="1:7">
      <c r="A873" s="454" t="s">
        <v>1632</v>
      </c>
      <c r="B873" s="315" t="s">
        <v>1633</v>
      </c>
      <c r="C873" s="358">
        <v>3</v>
      </c>
      <c r="D873" s="358"/>
      <c r="E873" s="319"/>
      <c r="F873" s="287" t="str">
        <f t="shared" si="79"/>
        <v>是</v>
      </c>
      <c r="G873" s="156" t="str">
        <f t="shared" si="80"/>
        <v>项</v>
      </c>
    </row>
    <row r="874" ht="36" customHeight="1" spans="1:7">
      <c r="A874" s="453" t="s">
        <v>1634</v>
      </c>
      <c r="B874" s="311" t="s">
        <v>1635</v>
      </c>
      <c r="C874" s="355">
        <f>SUM(C875:C898)</f>
        <v>262</v>
      </c>
      <c r="D874" s="355">
        <f>SUM(D875:D898)</f>
        <v>293</v>
      </c>
      <c r="E874" s="324"/>
      <c r="F874" s="287" t="str">
        <f t="shared" si="79"/>
        <v>是</v>
      </c>
      <c r="G874" s="156" t="str">
        <f t="shared" si="80"/>
        <v>款</v>
      </c>
    </row>
    <row r="875" ht="36" customHeight="1" spans="1:7">
      <c r="A875" s="454" t="s">
        <v>1636</v>
      </c>
      <c r="B875" s="315" t="s">
        <v>162</v>
      </c>
      <c r="C875" s="358"/>
      <c r="D875" s="358"/>
      <c r="E875" s="319"/>
      <c r="F875" s="287" t="str">
        <f t="shared" si="79"/>
        <v>否</v>
      </c>
      <c r="G875" s="156" t="str">
        <f t="shared" si="80"/>
        <v>项</v>
      </c>
    </row>
    <row r="876" ht="36" customHeight="1" spans="1:7">
      <c r="A876" s="454" t="s">
        <v>1637</v>
      </c>
      <c r="B876" s="315" t="s">
        <v>164</v>
      </c>
      <c r="C876" s="358">
        <v>20</v>
      </c>
      <c r="D876" s="358">
        <v>21</v>
      </c>
      <c r="E876" s="319"/>
      <c r="F876" s="287" t="str">
        <f t="shared" si="79"/>
        <v>是</v>
      </c>
      <c r="G876" s="156" t="str">
        <f t="shared" si="80"/>
        <v>项</v>
      </c>
    </row>
    <row r="877" ht="36" customHeight="1" spans="1:7">
      <c r="A877" s="454" t="s">
        <v>1638</v>
      </c>
      <c r="B877" s="315" t="s">
        <v>166</v>
      </c>
      <c r="C877" s="358"/>
      <c r="D877" s="358"/>
      <c r="E877" s="319"/>
      <c r="F877" s="287" t="str">
        <f t="shared" si="79"/>
        <v>否</v>
      </c>
      <c r="G877" s="156" t="str">
        <f t="shared" si="80"/>
        <v>项</v>
      </c>
    </row>
    <row r="878" ht="36" customHeight="1" spans="1:7">
      <c r="A878" s="454" t="s">
        <v>1639</v>
      </c>
      <c r="B878" s="315" t="s">
        <v>1640</v>
      </c>
      <c r="C878" s="358">
        <v>145</v>
      </c>
      <c r="D878" s="358">
        <v>169</v>
      </c>
      <c r="E878" s="319"/>
      <c r="F878" s="287" t="str">
        <f t="shared" si="79"/>
        <v>是</v>
      </c>
      <c r="G878" s="156" t="str">
        <f t="shared" si="80"/>
        <v>项</v>
      </c>
    </row>
    <row r="879" ht="36" customHeight="1" spans="1:7">
      <c r="A879" s="454" t="s">
        <v>1641</v>
      </c>
      <c r="B879" s="315" t="s">
        <v>1642</v>
      </c>
      <c r="C879" s="358"/>
      <c r="D879" s="358"/>
      <c r="E879" s="319"/>
      <c r="F879" s="287" t="str">
        <f t="shared" si="79"/>
        <v>否</v>
      </c>
      <c r="G879" s="156" t="str">
        <f t="shared" si="80"/>
        <v>项</v>
      </c>
    </row>
    <row r="880" ht="36" customHeight="1" spans="1:7">
      <c r="A880" s="454" t="s">
        <v>1643</v>
      </c>
      <c r="B880" s="315" t="s">
        <v>1644</v>
      </c>
      <c r="C880" s="358"/>
      <c r="D880" s="358"/>
      <c r="E880" s="319"/>
      <c r="F880" s="287" t="str">
        <f t="shared" si="79"/>
        <v>否</v>
      </c>
      <c r="G880" s="156" t="str">
        <f t="shared" si="80"/>
        <v>项</v>
      </c>
    </row>
    <row r="881" ht="36" customHeight="1" spans="1:7">
      <c r="A881" s="454" t="s">
        <v>1645</v>
      </c>
      <c r="B881" s="315" t="s">
        <v>1646</v>
      </c>
      <c r="C881" s="358"/>
      <c r="D881" s="358"/>
      <c r="E881" s="319"/>
      <c r="F881" s="287" t="str">
        <f t="shared" si="79"/>
        <v>否</v>
      </c>
      <c r="G881" s="156" t="str">
        <f t="shared" si="80"/>
        <v>项</v>
      </c>
    </row>
    <row r="882" ht="36" customHeight="1" spans="1:7">
      <c r="A882" s="454" t="s">
        <v>1647</v>
      </c>
      <c r="B882" s="315" t="s">
        <v>1648</v>
      </c>
      <c r="C882" s="358">
        <v>97</v>
      </c>
      <c r="D882" s="358">
        <v>97</v>
      </c>
      <c r="E882" s="319">
        <f>IF(C882&gt;0,D882/C882-1,IF(C882&lt;0,-(D882/C882-1),""))</f>
        <v>0</v>
      </c>
      <c r="F882" s="287" t="str">
        <f t="shared" si="79"/>
        <v>是</v>
      </c>
      <c r="G882" s="156" t="str">
        <f t="shared" si="80"/>
        <v>项</v>
      </c>
    </row>
    <row r="883" ht="36" customHeight="1" spans="1:7">
      <c r="A883" s="454" t="s">
        <v>1649</v>
      </c>
      <c r="B883" s="315" t="s">
        <v>1650</v>
      </c>
      <c r="C883" s="358"/>
      <c r="D883" s="358"/>
      <c r="E883" s="319"/>
      <c r="F883" s="287" t="str">
        <f t="shared" si="79"/>
        <v>否</v>
      </c>
      <c r="G883" s="156" t="str">
        <f t="shared" si="80"/>
        <v>项</v>
      </c>
    </row>
    <row r="884" ht="36" customHeight="1" spans="1:7">
      <c r="A884" s="454" t="s">
        <v>1651</v>
      </c>
      <c r="B884" s="315" t="s">
        <v>1652</v>
      </c>
      <c r="C884" s="358"/>
      <c r="D884" s="358"/>
      <c r="E884" s="319"/>
      <c r="F884" s="287" t="str">
        <f t="shared" si="79"/>
        <v>否</v>
      </c>
      <c r="G884" s="156" t="str">
        <f t="shared" si="80"/>
        <v>项</v>
      </c>
    </row>
    <row r="885" ht="36" customHeight="1" spans="1:7">
      <c r="A885" s="454" t="s">
        <v>1653</v>
      </c>
      <c r="B885" s="315" t="s">
        <v>1654</v>
      </c>
      <c r="C885" s="358"/>
      <c r="D885" s="358"/>
      <c r="E885" s="319"/>
      <c r="F885" s="287" t="str">
        <f t="shared" si="79"/>
        <v>否</v>
      </c>
      <c r="G885" s="156" t="str">
        <f t="shared" si="80"/>
        <v>项</v>
      </c>
    </row>
    <row r="886" ht="36" customHeight="1" spans="1:7">
      <c r="A886" s="454" t="s">
        <v>1655</v>
      </c>
      <c r="B886" s="315" t="s">
        <v>1656</v>
      </c>
      <c r="C886" s="358"/>
      <c r="D886" s="358"/>
      <c r="E886" s="319"/>
      <c r="F886" s="287" t="str">
        <f t="shared" si="79"/>
        <v>否</v>
      </c>
      <c r="G886" s="156" t="str">
        <f t="shared" si="80"/>
        <v>项</v>
      </c>
    </row>
    <row r="887" ht="36" customHeight="1" spans="1:7">
      <c r="A887" s="454" t="s">
        <v>1657</v>
      </c>
      <c r="B887" s="315" t="s">
        <v>1658</v>
      </c>
      <c r="C887" s="358"/>
      <c r="D887" s="358"/>
      <c r="E887" s="319"/>
      <c r="F887" s="287" t="str">
        <f t="shared" si="79"/>
        <v>否</v>
      </c>
      <c r="G887" s="156" t="str">
        <f t="shared" si="80"/>
        <v>项</v>
      </c>
    </row>
    <row r="888" ht="36" customHeight="1" spans="1:7">
      <c r="A888" s="454" t="s">
        <v>1659</v>
      </c>
      <c r="B888" s="315" t="s">
        <v>1660</v>
      </c>
      <c r="C888" s="358"/>
      <c r="D888" s="358"/>
      <c r="E888" s="319"/>
      <c r="F888" s="287" t="str">
        <f t="shared" si="79"/>
        <v>否</v>
      </c>
      <c r="G888" s="156" t="str">
        <f t="shared" si="80"/>
        <v>项</v>
      </c>
    </row>
    <row r="889" ht="36" customHeight="1" spans="1:7">
      <c r="A889" s="454" t="s">
        <v>1661</v>
      </c>
      <c r="B889" s="315" t="s">
        <v>1662</v>
      </c>
      <c r="C889" s="358"/>
      <c r="D889" s="358"/>
      <c r="E889" s="319"/>
      <c r="F889" s="287" t="str">
        <f t="shared" si="79"/>
        <v>否</v>
      </c>
      <c r="G889" s="156" t="str">
        <f t="shared" si="80"/>
        <v>项</v>
      </c>
    </row>
    <row r="890" ht="36" customHeight="1" spans="1:7">
      <c r="A890" s="454" t="s">
        <v>1663</v>
      </c>
      <c r="B890" s="315" t="s">
        <v>1664</v>
      </c>
      <c r="C890" s="358"/>
      <c r="D890" s="358"/>
      <c r="E890" s="319"/>
      <c r="F890" s="287" t="str">
        <f t="shared" si="79"/>
        <v>否</v>
      </c>
      <c r="G890" s="156" t="str">
        <f t="shared" si="80"/>
        <v>项</v>
      </c>
    </row>
    <row r="891" ht="36" customHeight="1" spans="1:7">
      <c r="A891" s="454" t="s">
        <v>1665</v>
      </c>
      <c r="B891" s="315" t="s">
        <v>1666</v>
      </c>
      <c r="C891" s="358">
        <v>0</v>
      </c>
      <c r="D891" s="358">
        <v>0</v>
      </c>
      <c r="E891" s="319" t="str">
        <f t="shared" ref="E891:E893" si="83">IF(C891&gt;0,D891/C891-1,IF(C891&lt;0,-(D891/C891-1),""))</f>
        <v/>
      </c>
      <c r="F891" s="287" t="str">
        <f t="shared" si="79"/>
        <v>否</v>
      </c>
      <c r="G891" s="156" t="str">
        <f t="shared" si="80"/>
        <v>项</v>
      </c>
    </row>
    <row r="892" ht="36" customHeight="1" spans="1:7">
      <c r="A892" s="454" t="s">
        <v>1667</v>
      </c>
      <c r="B892" s="315" t="s">
        <v>1668</v>
      </c>
      <c r="C892" s="358">
        <v>0</v>
      </c>
      <c r="D892" s="358">
        <v>0</v>
      </c>
      <c r="E892" s="319" t="str">
        <f t="shared" si="83"/>
        <v/>
      </c>
      <c r="F892" s="287" t="str">
        <f t="shared" si="79"/>
        <v>否</v>
      </c>
      <c r="G892" s="156" t="str">
        <f t="shared" si="80"/>
        <v>项</v>
      </c>
    </row>
    <row r="893" ht="36" customHeight="1" spans="1:7">
      <c r="A893" s="454" t="s">
        <v>1669</v>
      </c>
      <c r="B893" s="315" t="s">
        <v>1670</v>
      </c>
      <c r="C893" s="358">
        <v>0</v>
      </c>
      <c r="D893" s="358">
        <v>0</v>
      </c>
      <c r="E893" s="319" t="str">
        <f t="shared" si="83"/>
        <v/>
      </c>
      <c r="F893" s="287" t="str">
        <f t="shared" si="79"/>
        <v>否</v>
      </c>
      <c r="G893" s="156" t="str">
        <f t="shared" si="80"/>
        <v>项</v>
      </c>
    </row>
    <row r="894" ht="36" customHeight="1" spans="1:7">
      <c r="A894" s="454" t="s">
        <v>1671</v>
      </c>
      <c r="B894" s="315" t="s">
        <v>1672</v>
      </c>
      <c r="C894" s="358"/>
      <c r="D894" s="358">
        <v>6</v>
      </c>
      <c r="E894" s="319"/>
      <c r="F894" s="287" t="str">
        <f t="shared" si="79"/>
        <v>是</v>
      </c>
      <c r="G894" s="156" t="str">
        <f t="shared" si="80"/>
        <v>项</v>
      </c>
    </row>
    <row r="895" ht="36" customHeight="1" spans="1:7">
      <c r="A895" s="454" t="s">
        <v>1673</v>
      </c>
      <c r="B895" s="315" t="s">
        <v>1674</v>
      </c>
      <c r="C895" s="358">
        <v>0</v>
      </c>
      <c r="D895" s="358">
        <v>0</v>
      </c>
      <c r="E895" s="319" t="str">
        <f>IF(C895&gt;0,D895/C895-1,IF(C895&lt;0,-(D895/C895-1),""))</f>
        <v/>
      </c>
      <c r="F895" s="287" t="str">
        <f t="shared" si="79"/>
        <v>否</v>
      </c>
      <c r="G895" s="156" t="str">
        <f t="shared" si="80"/>
        <v>项</v>
      </c>
    </row>
    <row r="896" ht="36" customHeight="1" spans="1:7">
      <c r="A896" s="454" t="s">
        <v>1675</v>
      </c>
      <c r="B896" s="315" t="s">
        <v>1676</v>
      </c>
      <c r="C896" s="358"/>
      <c r="D896" s="358"/>
      <c r="E896" s="319"/>
      <c r="F896" s="287" t="str">
        <f t="shared" si="79"/>
        <v>否</v>
      </c>
      <c r="G896" s="156" t="str">
        <f t="shared" si="80"/>
        <v>项</v>
      </c>
    </row>
    <row r="897" ht="36" customHeight="1" spans="1:7">
      <c r="A897" s="454" t="s">
        <v>1677</v>
      </c>
      <c r="B897" s="315" t="s">
        <v>1605</v>
      </c>
      <c r="C897" s="358"/>
      <c r="D897" s="358"/>
      <c r="E897" s="319"/>
      <c r="F897" s="287" t="str">
        <f t="shared" si="79"/>
        <v>否</v>
      </c>
      <c r="G897" s="156" t="str">
        <f t="shared" si="80"/>
        <v>项</v>
      </c>
    </row>
    <row r="898" ht="36" customHeight="1" spans="1:7">
      <c r="A898" s="454" t="s">
        <v>1678</v>
      </c>
      <c r="B898" s="315" t="s">
        <v>1679</v>
      </c>
      <c r="C898" s="358"/>
      <c r="D898" s="358"/>
      <c r="E898" s="319"/>
      <c r="F898" s="287" t="str">
        <f t="shared" si="79"/>
        <v>否</v>
      </c>
      <c r="G898" s="156" t="str">
        <f t="shared" si="80"/>
        <v>项</v>
      </c>
    </row>
    <row r="899" ht="36" customHeight="1" spans="1:7">
      <c r="A899" s="453" t="s">
        <v>1680</v>
      </c>
      <c r="B899" s="311" t="s">
        <v>1681</v>
      </c>
      <c r="C899" s="355">
        <f>SUM(C900:C926)</f>
        <v>75</v>
      </c>
      <c r="D899" s="355">
        <f>SUM(D900:D926)</f>
        <v>90</v>
      </c>
      <c r="E899" s="324"/>
      <c r="F899" s="287" t="str">
        <f t="shared" si="79"/>
        <v>是</v>
      </c>
      <c r="G899" s="156" t="str">
        <f t="shared" si="80"/>
        <v>款</v>
      </c>
    </row>
    <row r="900" ht="36" customHeight="1" spans="1:7">
      <c r="A900" s="454" t="s">
        <v>1682</v>
      </c>
      <c r="B900" s="315" t="s">
        <v>162</v>
      </c>
      <c r="C900" s="358"/>
      <c r="D900" s="358"/>
      <c r="E900" s="319"/>
      <c r="F900" s="287" t="str">
        <f t="shared" ref="F900:F963" si="84">IF(LEN(A900)=3,"是",IF(B900&lt;&gt;"",IF(SUM(C900:D900)&lt;&gt;0,"是","否"),"是"))</f>
        <v>否</v>
      </c>
      <c r="G900" s="156" t="str">
        <f t="shared" ref="G900:G963" si="85">IF(LEN(A900)=3,"类",IF(LEN(A900)=5,"款","项"))</f>
        <v>项</v>
      </c>
    </row>
    <row r="901" ht="36" customHeight="1" spans="1:7">
      <c r="A901" s="454" t="s">
        <v>1683</v>
      </c>
      <c r="B901" s="315" t="s">
        <v>164</v>
      </c>
      <c r="C901" s="358">
        <v>0</v>
      </c>
      <c r="D901" s="358">
        <v>0</v>
      </c>
      <c r="E901" s="319" t="str">
        <f t="shared" ref="E901:E906" si="86">IF(C901&gt;0,D901/C901-1,IF(C901&lt;0,-(D901/C901-1),""))</f>
        <v/>
      </c>
      <c r="F901" s="287" t="str">
        <f t="shared" si="84"/>
        <v>否</v>
      </c>
      <c r="G901" s="156" t="str">
        <f t="shared" si="85"/>
        <v>项</v>
      </c>
    </row>
    <row r="902" ht="36" customHeight="1" spans="1:7">
      <c r="A902" s="454" t="s">
        <v>1684</v>
      </c>
      <c r="B902" s="315" t="s">
        <v>166</v>
      </c>
      <c r="C902" s="358"/>
      <c r="D902" s="358"/>
      <c r="E902" s="319"/>
      <c r="F902" s="287" t="str">
        <f t="shared" si="84"/>
        <v>否</v>
      </c>
      <c r="G902" s="156" t="str">
        <f t="shared" si="85"/>
        <v>项</v>
      </c>
    </row>
    <row r="903" ht="36" customHeight="1" spans="1:7">
      <c r="A903" s="454" t="s">
        <v>1685</v>
      </c>
      <c r="B903" s="315" t="s">
        <v>1686</v>
      </c>
      <c r="C903" s="358"/>
      <c r="D903" s="358"/>
      <c r="E903" s="319"/>
      <c r="F903" s="287" t="str">
        <f t="shared" si="84"/>
        <v>否</v>
      </c>
      <c r="G903" s="156" t="str">
        <f t="shared" si="85"/>
        <v>项</v>
      </c>
    </row>
    <row r="904" ht="36" customHeight="1" spans="1:7">
      <c r="A904" s="454" t="s">
        <v>1687</v>
      </c>
      <c r="B904" s="315" t="s">
        <v>1688</v>
      </c>
      <c r="C904" s="358"/>
      <c r="D904" s="358">
        <v>7</v>
      </c>
      <c r="E904" s="319"/>
      <c r="F904" s="287" t="str">
        <f t="shared" si="84"/>
        <v>是</v>
      </c>
      <c r="G904" s="156" t="str">
        <f t="shared" si="85"/>
        <v>项</v>
      </c>
    </row>
    <row r="905" ht="36" customHeight="1" spans="1:7">
      <c r="A905" s="454" t="s">
        <v>1689</v>
      </c>
      <c r="B905" s="315" t="s">
        <v>1690</v>
      </c>
      <c r="C905" s="358">
        <v>0</v>
      </c>
      <c r="D905" s="358">
        <v>14</v>
      </c>
      <c r="E905" s="319" t="str">
        <f t="shared" si="86"/>
        <v/>
      </c>
      <c r="F905" s="287" t="str">
        <f t="shared" si="84"/>
        <v>是</v>
      </c>
      <c r="G905" s="156" t="str">
        <f t="shared" si="85"/>
        <v>项</v>
      </c>
    </row>
    <row r="906" ht="36" customHeight="1" spans="1:7">
      <c r="A906" s="454" t="s">
        <v>1691</v>
      </c>
      <c r="B906" s="315" t="s">
        <v>1692</v>
      </c>
      <c r="C906" s="358">
        <v>0</v>
      </c>
      <c r="D906" s="358">
        <v>0</v>
      </c>
      <c r="E906" s="319" t="str">
        <f t="shared" si="86"/>
        <v/>
      </c>
      <c r="F906" s="287" t="str">
        <f t="shared" si="84"/>
        <v>否</v>
      </c>
      <c r="G906" s="156" t="str">
        <f t="shared" si="85"/>
        <v>项</v>
      </c>
    </row>
    <row r="907" ht="36" customHeight="1" spans="1:7">
      <c r="A907" s="454" t="s">
        <v>1693</v>
      </c>
      <c r="B907" s="315" t="s">
        <v>1694</v>
      </c>
      <c r="C907" s="358"/>
      <c r="D907" s="358"/>
      <c r="E907" s="319"/>
      <c r="F907" s="287" t="str">
        <f t="shared" si="84"/>
        <v>否</v>
      </c>
      <c r="G907" s="156" t="str">
        <f t="shared" si="85"/>
        <v>项</v>
      </c>
    </row>
    <row r="908" ht="36" customHeight="1" spans="1:7">
      <c r="A908" s="454" t="s">
        <v>1695</v>
      </c>
      <c r="B908" s="315" t="s">
        <v>1696</v>
      </c>
      <c r="C908" s="358">
        <v>0</v>
      </c>
      <c r="D908" s="358">
        <v>0</v>
      </c>
      <c r="E908" s="319" t="str">
        <f>IF(C908&gt;0,D908/C908-1,IF(C908&lt;0,-(D908/C908-1),""))</f>
        <v/>
      </c>
      <c r="F908" s="287" t="str">
        <f t="shared" si="84"/>
        <v>否</v>
      </c>
      <c r="G908" s="156" t="str">
        <f t="shared" si="85"/>
        <v>项</v>
      </c>
    </row>
    <row r="909" ht="36" customHeight="1" spans="1:7">
      <c r="A909" s="454" t="s">
        <v>1697</v>
      </c>
      <c r="B909" s="315" t="s">
        <v>1698</v>
      </c>
      <c r="C909" s="358">
        <v>58</v>
      </c>
      <c r="D909" s="358">
        <v>54</v>
      </c>
      <c r="E909" s="319"/>
      <c r="F909" s="287" t="str">
        <f t="shared" si="84"/>
        <v>是</v>
      </c>
      <c r="G909" s="156" t="str">
        <f t="shared" si="85"/>
        <v>项</v>
      </c>
    </row>
    <row r="910" ht="36" customHeight="1" spans="1:7">
      <c r="A910" s="454" t="s">
        <v>1699</v>
      </c>
      <c r="B910" s="315" t="s">
        <v>1700</v>
      </c>
      <c r="C910" s="358"/>
      <c r="D910" s="358"/>
      <c r="E910" s="319"/>
      <c r="F910" s="287" t="str">
        <f t="shared" si="84"/>
        <v>否</v>
      </c>
      <c r="G910" s="156" t="str">
        <f t="shared" si="85"/>
        <v>项</v>
      </c>
    </row>
    <row r="911" ht="36" customHeight="1" spans="1:7">
      <c r="A911" s="454" t="s">
        <v>1701</v>
      </c>
      <c r="B911" s="315" t="s">
        <v>1702</v>
      </c>
      <c r="C911" s="358"/>
      <c r="D911" s="358"/>
      <c r="E911" s="319"/>
      <c r="F911" s="287" t="str">
        <f t="shared" si="84"/>
        <v>否</v>
      </c>
      <c r="G911" s="156" t="str">
        <f t="shared" si="85"/>
        <v>项</v>
      </c>
    </row>
    <row r="912" ht="36" customHeight="1" spans="1:7">
      <c r="A912" s="454" t="s">
        <v>1703</v>
      </c>
      <c r="B912" s="315" t="s">
        <v>1704</v>
      </c>
      <c r="C912" s="358"/>
      <c r="D912" s="358"/>
      <c r="E912" s="319"/>
      <c r="F912" s="287" t="str">
        <f t="shared" si="84"/>
        <v>否</v>
      </c>
      <c r="G912" s="156" t="str">
        <f t="shared" si="85"/>
        <v>项</v>
      </c>
    </row>
    <row r="913" ht="36" customHeight="1" spans="1:7">
      <c r="A913" s="454" t="s">
        <v>1705</v>
      </c>
      <c r="B913" s="315" t="s">
        <v>1706</v>
      </c>
      <c r="C913" s="358">
        <v>2</v>
      </c>
      <c r="D913" s="358"/>
      <c r="E913" s="319"/>
      <c r="F913" s="287" t="str">
        <f t="shared" si="84"/>
        <v>是</v>
      </c>
      <c r="G913" s="156" t="str">
        <f t="shared" si="85"/>
        <v>项</v>
      </c>
    </row>
    <row r="914" ht="36" customHeight="1" spans="1:7">
      <c r="A914" s="454" t="s">
        <v>1707</v>
      </c>
      <c r="B914" s="315" t="s">
        <v>1708</v>
      </c>
      <c r="C914" s="358">
        <v>15</v>
      </c>
      <c r="D914" s="358">
        <v>15</v>
      </c>
      <c r="E914" s="319"/>
      <c r="F914" s="287" t="str">
        <f t="shared" si="84"/>
        <v>是</v>
      </c>
      <c r="G914" s="156" t="str">
        <f t="shared" si="85"/>
        <v>项</v>
      </c>
    </row>
    <row r="915" ht="36" customHeight="1" spans="1:7">
      <c r="A915" s="454" t="s">
        <v>1709</v>
      </c>
      <c r="B915" s="315" t="s">
        <v>1710</v>
      </c>
      <c r="C915" s="358"/>
      <c r="D915" s="358"/>
      <c r="E915" s="319"/>
      <c r="F915" s="287" t="str">
        <f t="shared" si="84"/>
        <v>否</v>
      </c>
      <c r="G915" s="156" t="str">
        <f t="shared" si="85"/>
        <v>项</v>
      </c>
    </row>
    <row r="916" ht="36" customHeight="1" spans="1:7">
      <c r="A916" s="454" t="s">
        <v>1711</v>
      </c>
      <c r="B916" s="315" t="s">
        <v>1712</v>
      </c>
      <c r="C916" s="358">
        <v>0</v>
      </c>
      <c r="D916" s="358">
        <v>0</v>
      </c>
      <c r="E916" s="319" t="str">
        <f t="shared" ref="E916:E921" si="87">IF(C916&gt;0,D916/C916-1,IF(C916&lt;0,-(D916/C916-1),""))</f>
        <v/>
      </c>
      <c r="F916" s="287" t="str">
        <f t="shared" si="84"/>
        <v>否</v>
      </c>
      <c r="G916" s="156" t="str">
        <f t="shared" si="85"/>
        <v>项</v>
      </c>
    </row>
    <row r="917" ht="36" customHeight="1" spans="1:7">
      <c r="A917" s="454" t="s">
        <v>1713</v>
      </c>
      <c r="B917" s="315" t="s">
        <v>1714</v>
      </c>
      <c r="C917" s="358">
        <v>0</v>
      </c>
      <c r="D917" s="358">
        <v>0</v>
      </c>
      <c r="E917" s="319" t="str">
        <f t="shared" si="87"/>
        <v/>
      </c>
      <c r="F917" s="287" t="str">
        <f t="shared" si="84"/>
        <v>否</v>
      </c>
      <c r="G917" s="156" t="str">
        <f t="shared" si="85"/>
        <v>项</v>
      </c>
    </row>
    <row r="918" ht="36" customHeight="1" spans="1:7">
      <c r="A918" s="454" t="s">
        <v>1715</v>
      </c>
      <c r="B918" s="315" t="s">
        <v>1716</v>
      </c>
      <c r="C918" s="358">
        <v>0</v>
      </c>
      <c r="D918" s="358">
        <v>0</v>
      </c>
      <c r="E918" s="319" t="str">
        <f t="shared" si="87"/>
        <v/>
      </c>
      <c r="F918" s="287" t="str">
        <f t="shared" si="84"/>
        <v>否</v>
      </c>
      <c r="G918" s="156" t="str">
        <f t="shared" si="85"/>
        <v>项</v>
      </c>
    </row>
    <row r="919" ht="36" customHeight="1" spans="1:7">
      <c r="A919" s="454" t="s">
        <v>1717</v>
      </c>
      <c r="B919" s="315" t="s">
        <v>1718</v>
      </c>
      <c r="C919" s="358">
        <v>0</v>
      </c>
      <c r="D919" s="358">
        <v>0</v>
      </c>
      <c r="E919" s="319" t="str">
        <f t="shared" si="87"/>
        <v/>
      </c>
      <c r="F919" s="287" t="str">
        <f t="shared" si="84"/>
        <v>否</v>
      </c>
      <c r="G919" s="156" t="str">
        <f t="shared" si="85"/>
        <v>项</v>
      </c>
    </row>
    <row r="920" ht="36" customHeight="1" spans="1:7">
      <c r="A920" s="454" t="s">
        <v>1719</v>
      </c>
      <c r="B920" s="315" t="s">
        <v>1720</v>
      </c>
      <c r="C920" s="358">
        <v>0</v>
      </c>
      <c r="D920" s="358">
        <v>0</v>
      </c>
      <c r="E920" s="319" t="str">
        <f t="shared" si="87"/>
        <v/>
      </c>
      <c r="F920" s="287" t="str">
        <f t="shared" si="84"/>
        <v>否</v>
      </c>
      <c r="G920" s="156" t="str">
        <f t="shared" si="85"/>
        <v>项</v>
      </c>
    </row>
    <row r="921" ht="36" customHeight="1" spans="1:7">
      <c r="A921" s="454" t="s">
        <v>1721</v>
      </c>
      <c r="B921" s="315" t="s">
        <v>1664</v>
      </c>
      <c r="C921" s="358">
        <v>0</v>
      </c>
      <c r="D921" s="358">
        <v>0</v>
      </c>
      <c r="E921" s="319" t="str">
        <f t="shared" si="87"/>
        <v/>
      </c>
      <c r="F921" s="287" t="str">
        <f t="shared" si="84"/>
        <v>否</v>
      </c>
      <c r="G921" s="156" t="str">
        <f t="shared" si="85"/>
        <v>项</v>
      </c>
    </row>
    <row r="922" ht="36" customHeight="1" spans="1:7">
      <c r="A922" s="454" t="s">
        <v>1722</v>
      </c>
      <c r="B922" s="315" t="s">
        <v>1723</v>
      </c>
      <c r="C922" s="358"/>
      <c r="D922" s="358"/>
      <c r="E922" s="319"/>
      <c r="F922" s="287" t="str">
        <f t="shared" si="84"/>
        <v>否</v>
      </c>
      <c r="G922" s="156" t="str">
        <f t="shared" si="85"/>
        <v>项</v>
      </c>
    </row>
    <row r="923" ht="36" customHeight="1" spans="1:7">
      <c r="A923" s="454" t="s">
        <v>1724</v>
      </c>
      <c r="B923" s="315" t="s">
        <v>1725</v>
      </c>
      <c r="C923" s="358">
        <v>0</v>
      </c>
      <c r="D923" s="358">
        <v>0</v>
      </c>
      <c r="E923" s="319" t="str">
        <f t="shared" ref="E923:E925" si="88">IF(C923&gt;0,D923/C923-1,IF(C923&lt;0,-(D923/C923-1),""))</f>
        <v/>
      </c>
      <c r="F923" s="287" t="str">
        <f t="shared" si="84"/>
        <v>否</v>
      </c>
      <c r="G923" s="156" t="str">
        <f t="shared" si="85"/>
        <v>项</v>
      </c>
    </row>
    <row r="924" ht="36" customHeight="1" spans="1:7">
      <c r="A924" s="454" t="s">
        <v>1726</v>
      </c>
      <c r="B924" s="315" t="s">
        <v>1727</v>
      </c>
      <c r="C924" s="358">
        <v>0</v>
      </c>
      <c r="D924" s="358">
        <v>0</v>
      </c>
      <c r="E924" s="319" t="str">
        <f t="shared" si="88"/>
        <v/>
      </c>
      <c r="F924" s="287" t="str">
        <f t="shared" si="84"/>
        <v>否</v>
      </c>
      <c r="G924" s="156" t="str">
        <f t="shared" si="85"/>
        <v>项</v>
      </c>
    </row>
    <row r="925" ht="36" customHeight="1" spans="1:7">
      <c r="A925" s="454" t="s">
        <v>1728</v>
      </c>
      <c r="B925" s="315" t="s">
        <v>1729</v>
      </c>
      <c r="C925" s="358">
        <v>0</v>
      </c>
      <c r="D925" s="358">
        <v>0</v>
      </c>
      <c r="E925" s="319" t="str">
        <f t="shared" si="88"/>
        <v/>
      </c>
      <c r="F925" s="287" t="str">
        <f t="shared" si="84"/>
        <v>否</v>
      </c>
      <c r="G925" s="156" t="str">
        <f t="shared" si="85"/>
        <v>项</v>
      </c>
    </row>
    <row r="926" ht="36" customHeight="1" spans="1:7">
      <c r="A926" s="454" t="s">
        <v>1730</v>
      </c>
      <c r="B926" s="315" t="s">
        <v>1731</v>
      </c>
      <c r="C926" s="358"/>
      <c r="D926" s="358"/>
      <c r="E926" s="319"/>
      <c r="F926" s="287" t="str">
        <f t="shared" si="84"/>
        <v>否</v>
      </c>
      <c r="G926" s="156" t="str">
        <f t="shared" si="85"/>
        <v>项</v>
      </c>
    </row>
    <row r="927" ht="36" customHeight="1" spans="1:7">
      <c r="A927" s="453" t="s">
        <v>1732</v>
      </c>
      <c r="B927" s="311" t="s">
        <v>1733</v>
      </c>
      <c r="C927" s="355">
        <f>SUM(C928:C937)</f>
        <v>55</v>
      </c>
      <c r="D927" s="355">
        <f>SUM(D928:D937)</f>
        <v>488</v>
      </c>
      <c r="E927" s="324"/>
      <c r="F927" s="287" t="str">
        <f t="shared" si="84"/>
        <v>是</v>
      </c>
      <c r="G927" s="156" t="str">
        <f t="shared" si="85"/>
        <v>款</v>
      </c>
    </row>
    <row r="928" ht="36" customHeight="1" spans="1:7">
      <c r="A928" s="454" t="s">
        <v>1734</v>
      </c>
      <c r="B928" s="315" t="s">
        <v>162</v>
      </c>
      <c r="C928" s="358"/>
      <c r="D928" s="358"/>
      <c r="E928" s="319"/>
      <c r="F928" s="287" t="str">
        <f t="shared" si="84"/>
        <v>否</v>
      </c>
      <c r="G928" s="156" t="str">
        <f t="shared" si="85"/>
        <v>项</v>
      </c>
    </row>
    <row r="929" ht="36" customHeight="1" spans="1:7">
      <c r="A929" s="454" t="s">
        <v>1735</v>
      </c>
      <c r="B929" s="315" t="s">
        <v>164</v>
      </c>
      <c r="C929" s="358">
        <v>0</v>
      </c>
      <c r="D929" s="358">
        <v>8</v>
      </c>
      <c r="E929" s="319" t="str">
        <f t="shared" ref="E929:E933" si="89">IF(C929&gt;0,D929/C929-1,IF(C929&lt;0,-(D929/C929-1),""))</f>
        <v/>
      </c>
      <c r="F929" s="287" t="str">
        <f t="shared" si="84"/>
        <v>是</v>
      </c>
      <c r="G929" s="156" t="str">
        <f t="shared" si="85"/>
        <v>项</v>
      </c>
    </row>
    <row r="930" ht="36" customHeight="1" spans="1:7">
      <c r="A930" s="454" t="s">
        <v>1736</v>
      </c>
      <c r="B930" s="315" t="s">
        <v>166</v>
      </c>
      <c r="C930" s="358">
        <v>0</v>
      </c>
      <c r="D930" s="358">
        <v>0</v>
      </c>
      <c r="E930" s="319" t="str">
        <f t="shared" si="89"/>
        <v/>
      </c>
      <c r="F930" s="287" t="str">
        <f t="shared" si="84"/>
        <v>否</v>
      </c>
      <c r="G930" s="156" t="str">
        <f t="shared" si="85"/>
        <v>项</v>
      </c>
    </row>
    <row r="931" ht="36" customHeight="1" spans="1:7">
      <c r="A931" s="454" t="s">
        <v>1737</v>
      </c>
      <c r="B931" s="315" t="s">
        <v>1738</v>
      </c>
      <c r="C931" s="358">
        <v>35</v>
      </c>
      <c r="D931" s="358">
        <v>341</v>
      </c>
      <c r="E931" s="319"/>
      <c r="F931" s="287" t="str">
        <f t="shared" si="84"/>
        <v>是</v>
      </c>
      <c r="G931" s="156" t="str">
        <f t="shared" si="85"/>
        <v>项</v>
      </c>
    </row>
    <row r="932" ht="36" customHeight="1" spans="1:7">
      <c r="A932" s="454" t="s">
        <v>1739</v>
      </c>
      <c r="B932" s="315" t="s">
        <v>1740</v>
      </c>
      <c r="C932" s="358">
        <v>20</v>
      </c>
      <c r="D932" s="358">
        <v>17</v>
      </c>
      <c r="E932" s="319">
        <f t="shared" si="89"/>
        <v>-0.15</v>
      </c>
      <c r="F932" s="287" t="str">
        <f t="shared" si="84"/>
        <v>是</v>
      </c>
      <c r="G932" s="156" t="str">
        <f t="shared" si="85"/>
        <v>项</v>
      </c>
    </row>
    <row r="933" ht="36" customHeight="1" spans="1:7">
      <c r="A933" s="454" t="s">
        <v>1741</v>
      </c>
      <c r="B933" s="315" t="s">
        <v>1742</v>
      </c>
      <c r="C933" s="358">
        <v>0</v>
      </c>
      <c r="D933" s="358">
        <v>122</v>
      </c>
      <c r="E933" s="319" t="str">
        <f t="shared" si="89"/>
        <v/>
      </c>
      <c r="F933" s="287" t="str">
        <f t="shared" si="84"/>
        <v>是</v>
      </c>
      <c r="G933" s="156" t="str">
        <f t="shared" si="85"/>
        <v>项</v>
      </c>
    </row>
    <row r="934" ht="36" customHeight="1" spans="1:7">
      <c r="A934" s="454" t="s">
        <v>1743</v>
      </c>
      <c r="B934" s="315" t="s">
        <v>1744</v>
      </c>
      <c r="C934" s="358"/>
      <c r="D934" s="358"/>
      <c r="E934" s="319"/>
      <c r="F934" s="287" t="str">
        <f t="shared" si="84"/>
        <v>否</v>
      </c>
      <c r="G934" s="156" t="str">
        <f t="shared" si="85"/>
        <v>项</v>
      </c>
    </row>
    <row r="935" ht="36" customHeight="1" spans="1:7">
      <c r="A935" s="454" t="s">
        <v>1745</v>
      </c>
      <c r="B935" s="315" t="s">
        <v>1746</v>
      </c>
      <c r="C935" s="358">
        <v>0</v>
      </c>
      <c r="D935" s="358">
        <v>0</v>
      </c>
      <c r="E935" s="319" t="str">
        <f t="shared" ref="E935:E941" si="90">IF(C935&gt;0,D935/C935-1,IF(C935&lt;0,-(D935/C935-1),""))</f>
        <v/>
      </c>
      <c r="F935" s="287" t="str">
        <f t="shared" si="84"/>
        <v>否</v>
      </c>
      <c r="G935" s="156" t="str">
        <f t="shared" si="85"/>
        <v>项</v>
      </c>
    </row>
    <row r="936" ht="36" customHeight="1" spans="1:7">
      <c r="A936" s="454" t="s">
        <v>1747</v>
      </c>
      <c r="B936" s="315" t="s">
        <v>1748</v>
      </c>
      <c r="C936" s="358"/>
      <c r="D936" s="358"/>
      <c r="E936" s="319"/>
      <c r="F936" s="287" t="str">
        <f t="shared" si="84"/>
        <v>否</v>
      </c>
      <c r="G936" s="156" t="str">
        <f t="shared" si="85"/>
        <v>项</v>
      </c>
    </row>
    <row r="937" ht="36" customHeight="1" spans="1:7">
      <c r="A937" s="454" t="s">
        <v>1749</v>
      </c>
      <c r="B937" s="315" t="s">
        <v>1750</v>
      </c>
      <c r="C937" s="358"/>
      <c r="D937" s="358"/>
      <c r="E937" s="319"/>
      <c r="F937" s="287" t="str">
        <f t="shared" si="84"/>
        <v>否</v>
      </c>
      <c r="G937" s="156" t="str">
        <f t="shared" si="85"/>
        <v>项</v>
      </c>
    </row>
    <row r="938" ht="36" customHeight="1" spans="1:7">
      <c r="A938" s="453" t="s">
        <v>1751</v>
      </c>
      <c r="B938" s="311" t="s">
        <v>1752</v>
      </c>
      <c r="C938" s="355">
        <v>1360</v>
      </c>
      <c r="D938" s="355">
        <v>1272</v>
      </c>
      <c r="E938" s="324"/>
      <c r="F938" s="287" t="str">
        <f t="shared" si="84"/>
        <v>是</v>
      </c>
      <c r="G938" s="156" t="str">
        <f t="shared" si="85"/>
        <v>款</v>
      </c>
    </row>
    <row r="939" ht="36" customHeight="1" spans="1:7">
      <c r="A939" s="454" t="s">
        <v>1753</v>
      </c>
      <c r="B939" s="315" t="s">
        <v>1754</v>
      </c>
      <c r="C939" s="358">
        <v>0</v>
      </c>
      <c r="D939" s="358">
        <v>0</v>
      </c>
      <c r="E939" s="319" t="str">
        <f t="shared" si="90"/>
        <v/>
      </c>
      <c r="F939" s="287" t="str">
        <f t="shared" si="84"/>
        <v>否</v>
      </c>
      <c r="G939" s="156" t="str">
        <f t="shared" si="85"/>
        <v>项</v>
      </c>
    </row>
    <row r="940" ht="36" customHeight="1" spans="1:7">
      <c r="A940" s="454" t="s">
        <v>1755</v>
      </c>
      <c r="B940" s="315" t="s">
        <v>1756</v>
      </c>
      <c r="C940" s="358">
        <v>0</v>
      </c>
      <c r="D940" s="358">
        <v>0</v>
      </c>
      <c r="E940" s="319" t="str">
        <f t="shared" si="90"/>
        <v/>
      </c>
      <c r="F940" s="287" t="str">
        <f t="shared" si="84"/>
        <v>否</v>
      </c>
      <c r="G940" s="156" t="str">
        <f t="shared" si="85"/>
        <v>项</v>
      </c>
    </row>
    <row r="941" ht="36" customHeight="1" spans="1:7">
      <c r="A941" s="454" t="s">
        <v>1757</v>
      </c>
      <c r="B941" s="315" t="s">
        <v>1758</v>
      </c>
      <c r="C941" s="358">
        <v>1360</v>
      </c>
      <c r="D941" s="358">
        <v>1272</v>
      </c>
      <c r="E941" s="319">
        <f t="shared" si="90"/>
        <v>-0.0647058823529412</v>
      </c>
      <c r="F941" s="287" t="str">
        <f t="shared" si="84"/>
        <v>是</v>
      </c>
      <c r="G941" s="156" t="str">
        <f t="shared" si="85"/>
        <v>项</v>
      </c>
    </row>
    <row r="942" ht="36" customHeight="1" spans="1:7">
      <c r="A942" s="454" t="s">
        <v>1759</v>
      </c>
      <c r="B942" s="315" t="s">
        <v>1760</v>
      </c>
      <c r="C942" s="358"/>
      <c r="D942" s="358"/>
      <c r="E942" s="319"/>
      <c r="F942" s="287" t="str">
        <f t="shared" si="84"/>
        <v>否</v>
      </c>
      <c r="G942" s="156" t="str">
        <f t="shared" si="85"/>
        <v>项</v>
      </c>
    </row>
    <row r="943" ht="36" customHeight="1" spans="1:7">
      <c r="A943" s="454" t="s">
        <v>1761</v>
      </c>
      <c r="B943" s="315" t="s">
        <v>1762</v>
      </c>
      <c r="C943" s="358">
        <v>0</v>
      </c>
      <c r="D943" s="358">
        <v>0</v>
      </c>
      <c r="E943" s="319" t="str">
        <f t="shared" ref="E943:E948" si="91">IF(C943&gt;0,D943/C943-1,IF(C943&lt;0,-(D943/C943-1),""))</f>
        <v/>
      </c>
      <c r="F943" s="287" t="str">
        <f t="shared" si="84"/>
        <v>否</v>
      </c>
      <c r="G943" s="156" t="str">
        <f t="shared" si="85"/>
        <v>项</v>
      </c>
    </row>
    <row r="944" ht="36" customHeight="1" spans="1:7">
      <c r="A944" s="454" t="s">
        <v>1763</v>
      </c>
      <c r="B944" s="315" t="s">
        <v>1764</v>
      </c>
      <c r="C944" s="358"/>
      <c r="D944" s="358"/>
      <c r="E944" s="319"/>
      <c r="F944" s="287" t="str">
        <f t="shared" si="84"/>
        <v>否</v>
      </c>
      <c r="G944" s="156" t="str">
        <f t="shared" si="85"/>
        <v>项</v>
      </c>
    </row>
    <row r="945" ht="36" customHeight="1" spans="1:7">
      <c r="A945" s="453" t="s">
        <v>1765</v>
      </c>
      <c r="B945" s="311" t="s">
        <v>1766</v>
      </c>
      <c r="C945" s="355"/>
      <c r="D945" s="355"/>
      <c r="E945" s="324"/>
      <c r="F945" s="287" t="str">
        <f t="shared" si="84"/>
        <v>否</v>
      </c>
      <c r="G945" s="156" t="str">
        <f t="shared" si="85"/>
        <v>款</v>
      </c>
    </row>
    <row r="946" ht="36" customHeight="1" spans="1:7">
      <c r="A946" s="454" t="s">
        <v>1767</v>
      </c>
      <c r="B946" s="315" t="s">
        <v>1768</v>
      </c>
      <c r="C946" s="358">
        <v>0</v>
      </c>
      <c r="D946" s="358">
        <v>0</v>
      </c>
      <c r="E946" s="319" t="str">
        <f t="shared" si="91"/>
        <v/>
      </c>
      <c r="F946" s="287" t="str">
        <f t="shared" si="84"/>
        <v>否</v>
      </c>
      <c r="G946" s="156" t="str">
        <f t="shared" si="85"/>
        <v>项</v>
      </c>
    </row>
    <row r="947" ht="36" customHeight="1" spans="1:7">
      <c r="A947" s="454" t="s">
        <v>1769</v>
      </c>
      <c r="B947" s="315" t="s">
        <v>1770</v>
      </c>
      <c r="C947" s="358">
        <v>0</v>
      </c>
      <c r="D947" s="358">
        <v>0</v>
      </c>
      <c r="E947" s="319" t="str">
        <f t="shared" si="91"/>
        <v/>
      </c>
      <c r="F947" s="287" t="str">
        <f t="shared" si="84"/>
        <v>否</v>
      </c>
      <c r="G947" s="156" t="str">
        <f t="shared" si="85"/>
        <v>项</v>
      </c>
    </row>
    <row r="948" ht="36" customHeight="1" spans="1:7">
      <c r="A948" s="454" t="s">
        <v>1771</v>
      </c>
      <c r="B948" s="315" t="s">
        <v>1772</v>
      </c>
      <c r="C948" s="358">
        <v>0</v>
      </c>
      <c r="D948" s="358">
        <v>0</v>
      </c>
      <c r="E948" s="319" t="str">
        <f t="shared" si="91"/>
        <v/>
      </c>
      <c r="F948" s="287" t="str">
        <f t="shared" si="84"/>
        <v>否</v>
      </c>
      <c r="G948" s="156" t="str">
        <f t="shared" si="85"/>
        <v>项</v>
      </c>
    </row>
    <row r="949" ht="36" customHeight="1" spans="1:7">
      <c r="A949" s="454" t="s">
        <v>1773</v>
      </c>
      <c r="B949" s="315" t="s">
        <v>1774</v>
      </c>
      <c r="C949" s="358"/>
      <c r="D949" s="358"/>
      <c r="E949" s="319"/>
      <c r="F949" s="287" t="str">
        <f t="shared" si="84"/>
        <v>否</v>
      </c>
      <c r="G949" s="156" t="str">
        <f t="shared" si="85"/>
        <v>项</v>
      </c>
    </row>
    <row r="950" ht="36" customHeight="1" spans="1:7">
      <c r="A950" s="454" t="s">
        <v>1775</v>
      </c>
      <c r="B950" s="315" t="s">
        <v>1776</v>
      </c>
      <c r="C950" s="358">
        <v>0</v>
      </c>
      <c r="D950" s="358">
        <v>0</v>
      </c>
      <c r="E950" s="319" t="str">
        <f t="shared" ref="E950:E954" si="92">IF(C950&gt;0,D950/C950-1,IF(C950&lt;0,-(D950/C950-1),""))</f>
        <v/>
      </c>
      <c r="F950" s="287" t="str">
        <f t="shared" si="84"/>
        <v>否</v>
      </c>
      <c r="G950" s="156" t="str">
        <f t="shared" si="85"/>
        <v>项</v>
      </c>
    </row>
    <row r="951" ht="36" customHeight="1" spans="1:7">
      <c r="A951" s="454" t="s">
        <v>1777</v>
      </c>
      <c r="B951" s="315" t="s">
        <v>1778</v>
      </c>
      <c r="C951" s="358">
        <v>0</v>
      </c>
      <c r="D951" s="358">
        <v>0</v>
      </c>
      <c r="E951" s="319" t="str">
        <f t="shared" si="92"/>
        <v/>
      </c>
      <c r="F951" s="287" t="str">
        <f t="shared" si="84"/>
        <v>否</v>
      </c>
      <c r="G951" s="156" t="str">
        <f t="shared" si="85"/>
        <v>项</v>
      </c>
    </row>
    <row r="952" ht="36" customHeight="1" spans="1:7">
      <c r="A952" s="453" t="s">
        <v>1779</v>
      </c>
      <c r="B952" s="311" t="s">
        <v>1780</v>
      </c>
      <c r="C952" s="355">
        <f>SUM(C953:C954)</f>
        <v>0</v>
      </c>
      <c r="D952" s="355">
        <f>SUM(D953:D954)</f>
        <v>0</v>
      </c>
      <c r="E952" s="324" t="str">
        <f t="shared" si="92"/>
        <v/>
      </c>
      <c r="F952" s="287" t="str">
        <f t="shared" si="84"/>
        <v>否</v>
      </c>
      <c r="G952" s="156" t="str">
        <f t="shared" si="85"/>
        <v>款</v>
      </c>
    </row>
    <row r="953" ht="36" customHeight="1" spans="1:7">
      <c r="A953" s="454" t="s">
        <v>1781</v>
      </c>
      <c r="B953" s="315" t="s">
        <v>1782</v>
      </c>
      <c r="C953" s="358">
        <v>0</v>
      </c>
      <c r="D953" s="358">
        <v>0</v>
      </c>
      <c r="E953" s="319" t="str">
        <f t="shared" si="92"/>
        <v/>
      </c>
      <c r="F953" s="287" t="str">
        <f t="shared" si="84"/>
        <v>否</v>
      </c>
      <c r="G953" s="156" t="str">
        <f t="shared" si="85"/>
        <v>项</v>
      </c>
    </row>
    <row r="954" ht="36" customHeight="1" spans="1:7">
      <c r="A954" s="454" t="s">
        <v>1783</v>
      </c>
      <c r="B954" s="315" t="s">
        <v>1784</v>
      </c>
      <c r="C954" s="358">
        <v>0</v>
      </c>
      <c r="D954" s="358">
        <v>0</v>
      </c>
      <c r="E954" s="319" t="str">
        <f t="shared" si="92"/>
        <v/>
      </c>
      <c r="F954" s="287" t="str">
        <f t="shared" si="84"/>
        <v>否</v>
      </c>
      <c r="G954" s="156" t="str">
        <f t="shared" si="85"/>
        <v>项</v>
      </c>
    </row>
    <row r="955" ht="36" customHeight="1" spans="1:7">
      <c r="A955" s="453" t="s">
        <v>1785</v>
      </c>
      <c r="B955" s="311" t="s">
        <v>1786</v>
      </c>
      <c r="C955" s="355"/>
      <c r="D955" s="355"/>
      <c r="E955" s="324"/>
      <c r="F955" s="287" t="str">
        <f t="shared" si="84"/>
        <v>否</v>
      </c>
      <c r="G955" s="156" t="str">
        <f t="shared" si="85"/>
        <v>款</v>
      </c>
    </row>
    <row r="956" ht="36" customHeight="1" spans="1:7">
      <c r="A956" s="454" t="s">
        <v>1787</v>
      </c>
      <c r="B956" s="315" t="s">
        <v>1788</v>
      </c>
      <c r="C956" s="358">
        <v>0</v>
      </c>
      <c r="D956" s="358">
        <v>0</v>
      </c>
      <c r="E956" s="319" t="str">
        <f>IF(C956&gt;0,D956/C956-1,IF(C956&lt;0,-(D956/C956-1),""))</f>
        <v/>
      </c>
      <c r="F956" s="287" t="str">
        <f t="shared" si="84"/>
        <v>否</v>
      </c>
      <c r="G956" s="156" t="str">
        <f t="shared" si="85"/>
        <v>项</v>
      </c>
    </row>
    <row r="957" ht="36" customHeight="1" spans="1:7">
      <c r="A957" s="454" t="s">
        <v>1789</v>
      </c>
      <c r="B957" s="315" t="s">
        <v>1790</v>
      </c>
      <c r="C957" s="358"/>
      <c r="D957" s="358"/>
      <c r="E957" s="319"/>
      <c r="F957" s="287" t="str">
        <f t="shared" si="84"/>
        <v>否</v>
      </c>
      <c r="G957" s="156" t="str">
        <f t="shared" si="85"/>
        <v>项</v>
      </c>
    </row>
    <row r="958" ht="36" customHeight="1" spans="1:8">
      <c r="A958" s="453" t="s">
        <v>1791</v>
      </c>
      <c r="B958" s="458" t="s">
        <v>543</v>
      </c>
      <c r="C958" s="459"/>
      <c r="D958" s="459"/>
      <c r="E958" s="324"/>
      <c r="F958" s="287" t="str">
        <f t="shared" si="84"/>
        <v>否</v>
      </c>
      <c r="G958" s="156" t="str">
        <f t="shared" si="85"/>
        <v>项</v>
      </c>
      <c r="H958" s="460"/>
    </row>
    <row r="959" ht="36" customHeight="1" spans="1:7">
      <c r="A959" s="453" t="s">
        <v>1792</v>
      </c>
      <c r="B959" s="458" t="s">
        <v>1793</v>
      </c>
      <c r="C959" s="459"/>
      <c r="D959" s="459"/>
      <c r="E959" s="324"/>
      <c r="F959" s="287" t="str">
        <f t="shared" si="84"/>
        <v>否</v>
      </c>
      <c r="G959" s="156" t="str">
        <f t="shared" si="85"/>
        <v>项</v>
      </c>
    </row>
    <row r="960" ht="36" customHeight="1" spans="1:7">
      <c r="A960" s="453" t="s">
        <v>103</v>
      </c>
      <c r="B960" s="311" t="s">
        <v>104</v>
      </c>
      <c r="C960" s="355">
        <f>SUM(C961,C984,C994,C1004,C1016,C1021)</f>
        <v>290</v>
      </c>
      <c r="D960" s="355">
        <f>SUM(D961,D984,D994,D1004,D1016,D1021)</f>
        <v>186</v>
      </c>
      <c r="E960" s="324"/>
      <c r="F960" s="287" t="str">
        <f t="shared" si="84"/>
        <v>是</v>
      </c>
      <c r="G960" s="156" t="str">
        <f t="shared" si="85"/>
        <v>类</v>
      </c>
    </row>
    <row r="961" ht="36" customHeight="1" spans="1:7">
      <c r="A961" s="453" t="s">
        <v>1794</v>
      </c>
      <c r="B961" s="311" t="s">
        <v>1795</v>
      </c>
      <c r="C961" s="355">
        <f>SUM(C962:C983)</f>
        <v>0</v>
      </c>
      <c r="D961" s="355">
        <f>SUM(D962:D983)</f>
        <v>17</v>
      </c>
      <c r="E961" s="324"/>
      <c r="F961" s="287" t="str">
        <f t="shared" si="84"/>
        <v>是</v>
      </c>
      <c r="G961" s="156" t="str">
        <f t="shared" si="85"/>
        <v>款</v>
      </c>
    </row>
    <row r="962" ht="36" customHeight="1" spans="1:7">
      <c r="A962" s="454" t="s">
        <v>1796</v>
      </c>
      <c r="B962" s="315" t="s">
        <v>162</v>
      </c>
      <c r="C962" s="358"/>
      <c r="D962" s="358"/>
      <c r="E962" s="319"/>
      <c r="F962" s="287" t="str">
        <f t="shared" si="84"/>
        <v>否</v>
      </c>
      <c r="G962" s="156" t="str">
        <f t="shared" si="85"/>
        <v>项</v>
      </c>
    </row>
    <row r="963" ht="36" customHeight="1" spans="1:7">
      <c r="A963" s="454" t="s">
        <v>1797</v>
      </c>
      <c r="B963" s="315" t="s">
        <v>164</v>
      </c>
      <c r="C963" s="358"/>
      <c r="D963" s="358"/>
      <c r="E963" s="319"/>
      <c r="F963" s="287" t="str">
        <f t="shared" si="84"/>
        <v>否</v>
      </c>
      <c r="G963" s="156" t="str">
        <f t="shared" si="85"/>
        <v>项</v>
      </c>
    </row>
    <row r="964" ht="36" customHeight="1" spans="1:7">
      <c r="A964" s="454" t="s">
        <v>1798</v>
      </c>
      <c r="B964" s="315" t="s">
        <v>166</v>
      </c>
      <c r="C964" s="358"/>
      <c r="D964" s="358"/>
      <c r="E964" s="319"/>
      <c r="F964" s="287" t="str">
        <f t="shared" ref="F964:F1027" si="93">IF(LEN(A964)=3,"是",IF(B964&lt;&gt;"",IF(SUM(C964:D964)&lt;&gt;0,"是","否"),"是"))</f>
        <v>否</v>
      </c>
      <c r="G964" s="156" t="str">
        <f t="shared" ref="G964:G1027" si="94">IF(LEN(A964)=3,"类",IF(LEN(A964)=5,"款","项"))</f>
        <v>项</v>
      </c>
    </row>
    <row r="965" ht="36" customHeight="1" spans="1:7">
      <c r="A965" s="454" t="s">
        <v>1799</v>
      </c>
      <c r="B965" s="315" t="s">
        <v>1800</v>
      </c>
      <c r="C965" s="358"/>
      <c r="D965" s="358"/>
      <c r="E965" s="319"/>
      <c r="F965" s="287" t="str">
        <f t="shared" si="93"/>
        <v>否</v>
      </c>
      <c r="G965" s="156" t="str">
        <f t="shared" si="94"/>
        <v>项</v>
      </c>
    </row>
    <row r="966" ht="36" customHeight="1" spans="1:7">
      <c r="A966" s="454" t="s">
        <v>1801</v>
      </c>
      <c r="B966" s="315" t="s">
        <v>1802</v>
      </c>
      <c r="C966" s="358"/>
      <c r="D966" s="358">
        <v>17</v>
      </c>
      <c r="E966" s="319"/>
      <c r="F966" s="287" t="str">
        <f t="shared" si="93"/>
        <v>是</v>
      </c>
      <c r="G966" s="156" t="str">
        <f t="shared" si="94"/>
        <v>项</v>
      </c>
    </row>
    <row r="967" ht="36" customHeight="1" spans="1:7">
      <c r="A967" s="454" t="s">
        <v>1803</v>
      </c>
      <c r="B967" s="315" t="s">
        <v>1804</v>
      </c>
      <c r="C967" s="358"/>
      <c r="D967" s="358"/>
      <c r="E967" s="319"/>
      <c r="F967" s="287" t="str">
        <f t="shared" si="93"/>
        <v>否</v>
      </c>
      <c r="G967" s="156" t="str">
        <f t="shared" si="94"/>
        <v>项</v>
      </c>
    </row>
    <row r="968" ht="36" customHeight="1" spans="1:7">
      <c r="A968" s="454" t="s">
        <v>1805</v>
      </c>
      <c r="B968" s="315" t="s">
        <v>1806</v>
      </c>
      <c r="C968" s="358"/>
      <c r="D968" s="358"/>
      <c r="E968" s="319"/>
      <c r="F968" s="287" t="str">
        <f t="shared" si="93"/>
        <v>否</v>
      </c>
      <c r="G968" s="156" t="str">
        <f t="shared" si="94"/>
        <v>项</v>
      </c>
    </row>
    <row r="969" ht="36" customHeight="1" spans="1:7">
      <c r="A969" s="454" t="s">
        <v>1807</v>
      </c>
      <c r="B969" s="315" t="s">
        <v>1808</v>
      </c>
      <c r="C969" s="358">
        <v>0</v>
      </c>
      <c r="D969" s="358">
        <v>0</v>
      </c>
      <c r="E969" s="319" t="str">
        <f>IF(C969&gt;0,D969/C969-1,IF(C969&lt;0,-(D969/C969-1),""))</f>
        <v/>
      </c>
      <c r="F969" s="287" t="str">
        <f t="shared" si="93"/>
        <v>否</v>
      </c>
      <c r="G969" s="156" t="str">
        <f t="shared" si="94"/>
        <v>项</v>
      </c>
    </row>
    <row r="970" ht="36" customHeight="1" spans="1:7">
      <c r="A970" s="454" t="s">
        <v>1809</v>
      </c>
      <c r="B970" s="315" t="s">
        <v>1810</v>
      </c>
      <c r="C970" s="358"/>
      <c r="D970" s="358"/>
      <c r="E970" s="319"/>
      <c r="F970" s="287" t="str">
        <f t="shared" si="93"/>
        <v>否</v>
      </c>
      <c r="G970" s="156" t="str">
        <f t="shared" si="94"/>
        <v>项</v>
      </c>
    </row>
    <row r="971" ht="36" customHeight="1" spans="1:7">
      <c r="A971" s="454" t="s">
        <v>1811</v>
      </c>
      <c r="B971" s="315" t="s">
        <v>1812</v>
      </c>
      <c r="C971" s="358"/>
      <c r="D971" s="358"/>
      <c r="E971" s="319"/>
      <c r="F971" s="287" t="str">
        <f t="shared" si="93"/>
        <v>否</v>
      </c>
      <c r="G971" s="156" t="str">
        <f t="shared" si="94"/>
        <v>项</v>
      </c>
    </row>
    <row r="972" ht="36" customHeight="1" spans="1:7">
      <c r="A972" s="454" t="s">
        <v>1813</v>
      </c>
      <c r="B972" s="315" t="s">
        <v>1814</v>
      </c>
      <c r="C972" s="358"/>
      <c r="D972" s="358"/>
      <c r="E972" s="319"/>
      <c r="F972" s="287" t="str">
        <f t="shared" si="93"/>
        <v>否</v>
      </c>
      <c r="G972" s="156" t="str">
        <f t="shared" si="94"/>
        <v>项</v>
      </c>
    </row>
    <row r="973" ht="36" customHeight="1" spans="1:7">
      <c r="A973" s="454" t="s">
        <v>1815</v>
      </c>
      <c r="B973" s="315" t="s">
        <v>1816</v>
      </c>
      <c r="C973" s="358"/>
      <c r="D973" s="358"/>
      <c r="E973" s="319"/>
      <c r="F973" s="287" t="str">
        <f t="shared" si="93"/>
        <v>否</v>
      </c>
      <c r="G973" s="156" t="str">
        <f t="shared" si="94"/>
        <v>项</v>
      </c>
    </row>
    <row r="974" ht="36" customHeight="1" spans="1:7">
      <c r="A974" s="454" t="s">
        <v>1817</v>
      </c>
      <c r="B974" s="315" t="s">
        <v>1818</v>
      </c>
      <c r="C974" s="358"/>
      <c r="D974" s="358"/>
      <c r="E974" s="319"/>
      <c r="F974" s="287" t="str">
        <f t="shared" si="93"/>
        <v>否</v>
      </c>
      <c r="G974" s="156" t="str">
        <f t="shared" si="94"/>
        <v>项</v>
      </c>
    </row>
    <row r="975" ht="36" customHeight="1" spans="1:7">
      <c r="A975" s="454" t="s">
        <v>1819</v>
      </c>
      <c r="B975" s="315" t="s">
        <v>1820</v>
      </c>
      <c r="C975" s="358"/>
      <c r="D975" s="358"/>
      <c r="E975" s="319"/>
      <c r="F975" s="287" t="str">
        <f t="shared" si="93"/>
        <v>否</v>
      </c>
      <c r="G975" s="156" t="str">
        <f t="shared" si="94"/>
        <v>项</v>
      </c>
    </row>
    <row r="976" ht="36" customHeight="1" spans="1:7">
      <c r="A976" s="454" t="s">
        <v>1821</v>
      </c>
      <c r="B976" s="315" t="s">
        <v>1822</v>
      </c>
      <c r="C976" s="358"/>
      <c r="D976" s="358"/>
      <c r="E976" s="319"/>
      <c r="F976" s="287" t="str">
        <f t="shared" si="93"/>
        <v>否</v>
      </c>
      <c r="G976" s="156" t="str">
        <f t="shared" si="94"/>
        <v>项</v>
      </c>
    </row>
    <row r="977" ht="36" customHeight="1" spans="1:7">
      <c r="A977" s="454" t="s">
        <v>1823</v>
      </c>
      <c r="B977" s="315" t="s">
        <v>1824</v>
      </c>
      <c r="C977" s="358">
        <v>0</v>
      </c>
      <c r="D977" s="358">
        <v>0</v>
      </c>
      <c r="E977" s="319" t="str">
        <f>IF(C977&gt;0,D977/C977-1,IF(C977&lt;0,-(D977/C977-1),""))</f>
        <v/>
      </c>
      <c r="F977" s="287" t="str">
        <f t="shared" si="93"/>
        <v>否</v>
      </c>
      <c r="G977" s="156" t="str">
        <f t="shared" si="94"/>
        <v>项</v>
      </c>
    </row>
    <row r="978" ht="36" customHeight="1" spans="1:7">
      <c r="A978" s="454" t="s">
        <v>1825</v>
      </c>
      <c r="B978" s="315" t="s">
        <v>1826</v>
      </c>
      <c r="C978" s="358"/>
      <c r="D978" s="358"/>
      <c r="E978" s="319"/>
      <c r="F978" s="287" t="str">
        <f t="shared" si="93"/>
        <v>否</v>
      </c>
      <c r="G978" s="156" t="str">
        <f t="shared" si="94"/>
        <v>项</v>
      </c>
    </row>
    <row r="979" ht="36" customHeight="1" spans="1:7">
      <c r="A979" s="454" t="s">
        <v>1827</v>
      </c>
      <c r="B979" s="315" t="s">
        <v>1828</v>
      </c>
      <c r="C979" s="358">
        <v>0</v>
      </c>
      <c r="D979" s="358">
        <v>0</v>
      </c>
      <c r="E979" s="319" t="str">
        <f>IF(C979&gt;0,D979/C979-1,IF(C979&lt;0,-(D979/C979-1),""))</f>
        <v/>
      </c>
      <c r="F979" s="287" t="str">
        <f t="shared" si="93"/>
        <v>否</v>
      </c>
      <c r="G979" s="156" t="str">
        <f t="shared" si="94"/>
        <v>项</v>
      </c>
    </row>
    <row r="980" ht="36" customHeight="1" spans="1:7">
      <c r="A980" s="454" t="s">
        <v>1829</v>
      </c>
      <c r="B980" s="315" t="s">
        <v>1830</v>
      </c>
      <c r="C980" s="358"/>
      <c r="D980" s="358"/>
      <c r="E980" s="319"/>
      <c r="F980" s="287" t="str">
        <f t="shared" si="93"/>
        <v>否</v>
      </c>
      <c r="G980" s="156" t="str">
        <f t="shared" si="94"/>
        <v>项</v>
      </c>
    </row>
    <row r="981" ht="36" customHeight="1" spans="1:7">
      <c r="A981" s="454" t="s">
        <v>1831</v>
      </c>
      <c r="B981" s="315" t="s">
        <v>1832</v>
      </c>
      <c r="C981" s="358"/>
      <c r="D981" s="358"/>
      <c r="E981" s="319"/>
      <c r="F981" s="287" t="str">
        <f t="shared" si="93"/>
        <v>否</v>
      </c>
      <c r="G981" s="156" t="str">
        <f t="shared" si="94"/>
        <v>项</v>
      </c>
    </row>
    <row r="982" ht="36" customHeight="1" spans="1:7">
      <c r="A982" s="454" t="s">
        <v>1833</v>
      </c>
      <c r="B982" s="315" t="s">
        <v>1834</v>
      </c>
      <c r="C982" s="358"/>
      <c r="D982" s="358"/>
      <c r="E982" s="319"/>
      <c r="F982" s="287" t="str">
        <f t="shared" si="93"/>
        <v>否</v>
      </c>
      <c r="G982" s="156" t="str">
        <f t="shared" si="94"/>
        <v>项</v>
      </c>
    </row>
    <row r="983" ht="36" customHeight="1" spans="1:7">
      <c r="A983" s="454" t="s">
        <v>1835</v>
      </c>
      <c r="B983" s="315" t="s">
        <v>1836</v>
      </c>
      <c r="C983" s="358"/>
      <c r="D983" s="358"/>
      <c r="E983" s="319"/>
      <c r="F983" s="287" t="str">
        <f t="shared" si="93"/>
        <v>否</v>
      </c>
      <c r="G983" s="156" t="str">
        <f t="shared" si="94"/>
        <v>项</v>
      </c>
    </row>
    <row r="984" ht="36" customHeight="1" spans="1:7">
      <c r="A984" s="453" t="s">
        <v>1837</v>
      </c>
      <c r="B984" s="311" t="s">
        <v>1838</v>
      </c>
      <c r="C984" s="355"/>
      <c r="D984" s="355"/>
      <c r="E984" s="324"/>
      <c r="F984" s="287" t="str">
        <f t="shared" si="93"/>
        <v>否</v>
      </c>
      <c r="G984" s="156" t="str">
        <f t="shared" si="94"/>
        <v>款</v>
      </c>
    </row>
    <row r="985" ht="36" customHeight="1" spans="1:7">
      <c r="A985" s="454" t="s">
        <v>1839</v>
      </c>
      <c r="B985" s="315" t="s">
        <v>162</v>
      </c>
      <c r="C985" s="358">
        <v>0</v>
      </c>
      <c r="D985" s="358">
        <v>0</v>
      </c>
      <c r="E985" s="319" t="str">
        <f t="shared" ref="E985:E987" si="95">IF(C985&gt;0,D985/C985-1,IF(C985&lt;0,-(D985/C985-1),""))</f>
        <v/>
      </c>
      <c r="F985" s="287" t="str">
        <f t="shared" si="93"/>
        <v>否</v>
      </c>
      <c r="G985" s="156" t="str">
        <f t="shared" si="94"/>
        <v>项</v>
      </c>
    </row>
    <row r="986" ht="36" customHeight="1" spans="1:7">
      <c r="A986" s="454" t="s">
        <v>1840</v>
      </c>
      <c r="B986" s="315" t="s">
        <v>164</v>
      </c>
      <c r="C986" s="358">
        <v>0</v>
      </c>
      <c r="D986" s="358">
        <v>0</v>
      </c>
      <c r="E986" s="319" t="str">
        <f t="shared" si="95"/>
        <v/>
      </c>
      <c r="F986" s="287" t="str">
        <f t="shared" si="93"/>
        <v>否</v>
      </c>
      <c r="G986" s="156" t="str">
        <f t="shared" si="94"/>
        <v>项</v>
      </c>
    </row>
    <row r="987" ht="36" customHeight="1" spans="1:7">
      <c r="A987" s="454" t="s">
        <v>1841</v>
      </c>
      <c r="B987" s="315" t="s">
        <v>166</v>
      </c>
      <c r="C987" s="358">
        <v>0</v>
      </c>
      <c r="D987" s="358">
        <v>0</v>
      </c>
      <c r="E987" s="319" t="str">
        <f t="shared" si="95"/>
        <v/>
      </c>
      <c r="F987" s="287" t="str">
        <f t="shared" si="93"/>
        <v>否</v>
      </c>
      <c r="G987" s="156" t="str">
        <f t="shared" si="94"/>
        <v>项</v>
      </c>
    </row>
    <row r="988" ht="36" customHeight="1" spans="1:7">
      <c r="A988" s="454" t="s">
        <v>1842</v>
      </c>
      <c r="B988" s="315" t="s">
        <v>1843</v>
      </c>
      <c r="C988" s="358"/>
      <c r="D988" s="358"/>
      <c r="E988" s="319"/>
      <c r="F988" s="287" t="str">
        <f t="shared" si="93"/>
        <v>否</v>
      </c>
      <c r="G988" s="156" t="str">
        <f t="shared" si="94"/>
        <v>项</v>
      </c>
    </row>
    <row r="989" ht="36" customHeight="1" spans="1:7">
      <c r="A989" s="454" t="s">
        <v>1844</v>
      </c>
      <c r="B989" s="315" t="s">
        <v>1845</v>
      </c>
      <c r="C989" s="358">
        <v>0</v>
      </c>
      <c r="D989" s="358">
        <v>0</v>
      </c>
      <c r="E989" s="319" t="str">
        <f>IF(C989&gt;0,D989/C989-1,IF(C989&lt;0,-(D989/C989-1),""))</f>
        <v/>
      </c>
      <c r="F989" s="287" t="str">
        <f t="shared" si="93"/>
        <v>否</v>
      </c>
      <c r="G989" s="156" t="str">
        <f t="shared" si="94"/>
        <v>项</v>
      </c>
    </row>
    <row r="990" ht="36" customHeight="1" spans="1:7">
      <c r="A990" s="454" t="s">
        <v>1846</v>
      </c>
      <c r="B990" s="315" t="s">
        <v>1847</v>
      </c>
      <c r="C990" s="358"/>
      <c r="D990" s="358"/>
      <c r="E990" s="319"/>
      <c r="F990" s="287" t="str">
        <f t="shared" si="93"/>
        <v>否</v>
      </c>
      <c r="G990" s="156" t="str">
        <f t="shared" si="94"/>
        <v>项</v>
      </c>
    </row>
    <row r="991" ht="36" customHeight="1" spans="1:7">
      <c r="A991" s="454" t="s">
        <v>1848</v>
      </c>
      <c r="B991" s="315" t="s">
        <v>1849</v>
      </c>
      <c r="C991" s="358"/>
      <c r="D991" s="358"/>
      <c r="E991" s="319"/>
      <c r="F991" s="287" t="str">
        <f t="shared" si="93"/>
        <v>否</v>
      </c>
      <c r="G991" s="156" t="str">
        <f t="shared" si="94"/>
        <v>项</v>
      </c>
    </row>
    <row r="992" ht="36" customHeight="1" spans="1:7">
      <c r="A992" s="454" t="s">
        <v>1850</v>
      </c>
      <c r="B992" s="315" t="s">
        <v>1851</v>
      </c>
      <c r="C992" s="358">
        <v>0</v>
      </c>
      <c r="D992" s="358">
        <v>0</v>
      </c>
      <c r="E992" s="319" t="str">
        <f t="shared" ref="E992:E1000" si="96">IF(C992&gt;0,D992/C992-1,IF(C992&lt;0,-(D992/C992-1),""))</f>
        <v/>
      </c>
      <c r="F992" s="287" t="str">
        <f t="shared" si="93"/>
        <v>否</v>
      </c>
      <c r="G992" s="156" t="str">
        <f t="shared" si="94"/>
        <v>项</v>
      </c>
    </row>
    <row r="993" ht="36" customHeight="1" spans="1:7">
      <c r="A993" s="454" t="s">
        <v>1852</v>
      </c>
      <c r="B993" s="315" t="s">
        <v>1853</v>
      </c>
      <c r="C993" s="358"/>
      <c r="D993" s="358"/>
      <c r="E993" s="319"/>
      <c r="F993" s="287" t="str">
        <f t="shared" si="93"/>
        <v>否</v>
      </c>
      <c r="G993" s="156" t="str">
        <f t="shared" si="94"/>
        <v>项</v>
      </c>
    </row>
    <row r="994" ht="36" customHeight="1" spans="1:7">
      <c r="A994" s="453" t="s">
        <v>1854</v>
      </c>
      <c r="B994" s="311" t="s">
        <v>1855</v>
      </c>
      <c r="C994" s="355"/>
      <c r="D994" s="355"/>
      <c r="E994" s="324"/>
      <c r="F994" s="287" t="str">
        <f t="shared" si="93"/>
        <v>否</v>
      </c>
      <c r="G994" s="156" t="str">
        <f t="shared" si="94"/>
        <v>款</v>
      </c>
    </row>
    <row r="995" ht="36" customHeight="1" spans="1:7">
      <c r="A995" s="454" t="s">
        <v>1856</v>
      </c>
      <c r="B995" s="315" t="s">
        <v>162</v>
      </c>
      <c r="C995" s="358">
        <v>0</v>
      </c>
      <c r="D995" s="358">
        <v>0</v>
      </c>
      <c r="E995" s="319" t="str">
        <f t="shared" si="96"/>
        <v/>
      </c>
      <c r="F995" s="287" t="str">
        <f t="shared" si="93"/>
        <v>否</v>
      </c>
      <c r="G995" s="156" t="str">
        <f t="shared" si="94"/>
        <v>项</v>
      </c>
    </row>
    <row r="996" ht="36" customHeight="1" spans="1:7">
      <c r="A996" s="454" t="s">
        <v>1857</v>
      </c>
      <c r="B996" s="315" t="s">
        <v>164</v>
      </c>
      <c r="C996" s="358">
        <v>0</v>
      </c>
      <c r="D996" s="358">
        <v>0</v>
      </c>
      <c r="E996" s="319" t="str">
        <f t="shared" si="96"/>
        <v/>
      </c>
      <c r="F996" s="287" t="str">
        <f t="shared" si="93"/>
        <v>否</v>
      </c>
      <c r="G996" s="156" t="str">
        <f t="shared" si="94"/>
        <v>项</v>
      </c>
    </row>
    <row r="997" ht="36" customHeight="1" spans="1:7">
      <c r="A997" s="454" t="s">
        <v>1858</v>
      </c>
      <c r="B997" s="315" t="s">
        <v>166</v>
      </c>
      <c r="C997" s="358">
        <v>0</v>
      </c>
      <c r="D997" s="358">
        <v>0</v>
      </c>
      <c r="E997" s="319" t="str">
        <f t="shared" si="96"/>
        <v/>
      </c>
      <c r="F997" s="287" t="str">
        <f t="shared" si="93"/>
        <v>否</v>
      </c>
      <c r="G997" s="156" t="str">
        <f t="shared" si="94"/>
        <v>项</v>
      </c>
    </row>
    <row r="998" ht="36" customHeight="1" spans="1:7">
      <c r="A998" s="454" t="s">
        <v>1859</v>
      </c>
      <c r="B998" s="315" t="s">
        <v>1860</v>
      </c>
      <c r="C998" s="358">
        <v>0</v>
      </c>
      <c r="D998" s="358">
        <v>0</v>
      </c>
      <c r="E998" s="319" t="str">
        <f t="shared" si="96"/>
        <v/>
      </c>
      <c r="F998" s="287" t="str">
        <f t="shared" si="93"/>
        <v>否</v>
      </c>
      <c r="G998" s="156" t="str">
        <f t="shared" si="94"/>
        <v>项</v>
      </c>
    </row>
    <row r="999" ht="36" customHeight="1" spans="1:7">
      <c r="A999" s="454" t="s">
        <v>1861</v>
      </c>
      <c r="B999" s="315" t="s">
        <v>1862</v>
      </c>
      <c r="C999" s="358">
        <v>0</v>
      </c>
      <c r="D999" s="358">
        <v>0</v>
      </c>
      <c r="E999" s="319" t="str">
        <f t="shared" si="96"/>
        <v/>
      </c>
      <c r="F999" s="287" t="str">
        <f t="shared" si="93"/>
        <v>否</v>
      </c>
      <c r="G999" s="156" t="str">
        <f t="shared" si="94"/>
        <v>项</v>
      </c>
    </row>
    <row r="1000" ht="36" customHeight="1" spans="1:7">
      <c r="A1000" s="454" t="s">
        <v>1863</v>
      </c>
      <c r="B1000" s="315" t="s">
        <v>1864</v>
      </c>
      <c r="C1000" s="358">
        <v>0</v>
      </c>
      <c r="D1000" s="358">
        <v>0</v>
      </c>
      <c r="E1000" s="319" t="str">
        <f t="shared" si="96"/>
        <v/>
      </c>
      <c r="F1000" s="287" t="str">
        <f t="shared" si="93"/>
        <v>否</v>
      </c>
      <c r="G1000" s="156" t="str">
        <f t="shared" si="94"/>
        <v>项</v>
      </c>
    </row>
    <row r="1001" ht="36" customHeight="1" spans="1:7">
      <c r="A1001" s="454" t="s">
        <v>1865</v>
      </c>
      <c r="B1001" s="315" t="s">
        <v>1866</v>
      </c>
      <c r="C1001" s="358"/>
      <c r="D1001" s="358"/>
      <c r="E1001" s="319"/>
      <c r="F1001" s="287" t="str">
        <f t="shared" si="93"/>
        <v>否</v>
      </c>
      <c r="G1001" s="156" t="str">
        <f t="shared" si="94"/>
        <v>项</v>
      </c>
    </row>
    <row r="1002" ht="36" customHeight="1" spans="1:7">
      <c r="A1002" s="454" t="s">
        <v>1867</v>
      </c>
      <c r="B1002" s="315" t="s">
        <v>1868</v>
      </c>
      <c r="C1002" s="358"/>
      <c r="D1002" s="358"/>
      <c r="E1002" s="319"/>
      <c r="F1002" s="287" t="str">
        <f t="shared" si="93"/>
        <v>否</v>
      </c>
      <c r="G1002" s="156" t="str">
        <f t="shared" si="94"/>
        <v>项</v>
      </c>
    </row>
    <row r="1003" ht="36" customHeight="1" spans="1:7">
      <c r="A1003" s="454" t="s">
        <v>1869</v>
      </c>
      <c r="B1003" s="315" t="s">
        <v>1870</v>
      </c>
      <c r="C1003" s="358"/>
      <c r="D1003" s="358"/>
      <c r="E1003" s="319"/>
      <c r="F1003" s="287" t="str">
        <f t="shared" si="93"/>
        <v>否</v>
      </c>
      <c r="G1003" s="156" t="str">
        <f t="shared" si="94"/>
        <v>项</v>
      </c>
    </row>
    <row r="1004" ht="36" customHeight="1" spans="1:7">
      <c r="A1004" s="453" t="s">
        <v>1871</v>
      </c>
      <c r="B1004" s="311" t="s">
        <v>1872</v>
      </c>
      <c r="C1004" s="355">
        <f>SUM(C1005:C1008)</f>
        <v>0</v>
      </c>
      <c r="D1004" s="355">
        <f>SUM(D1005:D1008)</f>
        <v>0</v>
      </c>
      <c r="E1004" s="324" t="str">
        <f t="shared" ref="E1004:E1022" si="97">IF(C1004&gt;0,D1004/C1004-1,IF(C1004&lt;0,-(D1004/C1004-1),""))</f>
        <v/>
      </c>
      <c r="F1004" s="287" t="str">
        <f t="shared" si="93"/>
        <v>否</v>
      </c>
      <c r="G1004" s="156" t="str">
        <f t="shared" si="94"/>
        <v>款</v>
      </c>
    </row>
    <row r="1005" ht="36" customHeight="1" spans="1:7">
      <c r="A1005" s="454" t="s">
        <v>1873</v>
      </c>
      <c r="B1005" s="315" t="s">
        <v>1874</v>
      </c>
      <c r="C1005" s="358">
        <v>0</v>
      </c>
      <c r="D1005" s="358">
        <v>0</v>
      </c>
      <c r="E1005" s="319" t="str">
        <f t="shared" si="97"/>
        <v/>
      </c>
      <c r="F1005" s="287" t="str">
        <f t="shared" si="93"/>
        <v>否</v>
      </c>
      <c r="G1005" s="156" t="str">
        <f t="shared" si="94"/>
        <v>项</v>
      </c>
    </row>
    <row r="1006" ht="36" customHeight="1" spans="1:7">
      <c r="A1006" s="454" t="s">
        <v>1875</v>
      </c>
      <c r="B1006" s="315" t="s">
        <v>1876</v>
      </c>
      <c r="C1006" s="358">
        <v>0</v>
      </c>
      <c r="D1006" s="358">
        <v>0</v>
      </c>
      <c r="E1006" s="319" t="str">
        <f t="shared" si="97"/>
        <v/>
      </c>
      <c r="F1006" s="287" t="str">
        <f t="shared" si="93"/>
        <v>否</v>
      </c>
      <c r="G1006" s="156" t="str">
        <f t="shared" si="94"/>
        <v>项</v>
      </c>
    </row>
    <row r="1007" ht="36" customHeight="1" spans="1:7">
      <c r="A1007" s="454" t="s">
        <v>1877</v>
      </c>
      <c r="B1007" s="315" t="s">
        <v>1878</v>
      </c>
      <c r="C1007" s="358">
        <v>0</v>
      </c>
      <c r="D1007" s="358">
        <v>0</v>
      </c>
      <c r="E1007" s="319" t="str">
        <f t="shared" si="97"/>
        <v/>
      </c>
      <c r="F1007" s="287" t="str">
        <f t="shared" si="93"/>
        <v>否</v>
      </c>
      <c r="G1007" s="156" t="str">
        <f t="shared" si="94"/>
        <v>项</v>
      </c>
    </row>
    <row r="1008" ht="36" customHeight="1" spans="1:7">
      <c r="A1008" s="454" t="s">
        <v>1879</v>
      </c>
      <c r="B1008" s="315" t="s">
        <v>1880</v>
      </c>
      <c r="C1008" s="358">
        <v>0</v>
      </c>
      <c r="D1008" s="358">
        <v>0</v>
      </c>
      <c r="E1008" s="319" t="str">
        <f t="shared" si="97"/>
        <v/>
      </c>
      <c r="F1008" s="287" t="str">
        <f t="shared" si="93"/>
        <v>否</v>
      </c>
      <c r="G1008" s="156" t="str">
        <f t="shared" si="94"/>
        <v>项</v>
      </c>
    </row>
    <row r="1009" ht="36" customHeight="1" spans="1:7">
      <c r="A1009" s="453" t="s">
        <v>1881</v>
      </c>
      <c r="B1009" s="311" t="s">
        <v>1882</v>
      </c>
      <c r="C1009" s="355">
        <f>SUM(C1010:C1015)</f>
        <v>0</v>
      </c>
      <c r="D1009" s="355">
        <f>SUM(D1010:D1015)</f>
        <v>0</v>
      </c>
      <c r="E1009" s="324" t="str">
        <f t="shared" si="97"/>
        <v/>
      </c>
      <c r="F1009" s="287" t="str">
        <f t="shared" si="93"/>
        <v>否</v>
      </c>
      <c r="G1009" s="156" t="str">
        <f t="shared" si="94"/>
        <v>款</v>
      </c>
    </row>
    <row r="1010" ht="36" customHeight="1" spans="1:7">
      <c r="A1010" s="454" t="s">
        <v>1883</v>
      </c>
      <c r="B1010" s="315" t="s">
        <v>162</v>
      </c>
      <c r="C1010" s="358">
        <v>0</v>
      </c>
      <c r="D1010" s="358">
        <v>0</v>
      </c>
      <c r="E1010" s="319" t="str">
        <f t="shared" si="97"/>
        <v/>
      </c>
      <c r="F1010" s="287" t="str">
        <f t="shared" si="93"/>
        <v>否</v>
      </c>
      <c r="G1010" s="156" t="str">
        <f t="shared" si="94"/>
        <v>项</v>
      </c>
    </row>
    <row r="1011" ht="36" customHeight="1" spans="1:7">
      <c r="A1011" s="454" t="s">
        <v>1884</v>
      </c>
      <c r="B1011" s="315" t="s">
        <v>164</v>
      </c>
      <c r="C1011" s="358">
        <v>0</v>
      </c>
      <c r="D1011" s="358">
        <v>0</v>
      </c>
      <c r="E1011" s="319" t="str">
        <f t="shared" si="97"/>
        <v/>
      </c>
      <c r="F1011" s="287" t="str">
        <f t="shared" si="93"/>
        <v>否</v>
      </c>
      <c r="G1011" s="156" t="str">
        <f t="shared" si="94"/>
        <v>项</v>
      </c>
    </row>
    <row r="1012" ht="36" customHeight="1" spans="1:7">
      <c r="A1012" s="454" t="s">
        <v>1885</v>
      </c>
      <c r="B1012" s="315" t="s">
        <v>166</v>
      </c>
      <c r="C1012" s="358">
        <v>0</v>
      </c>
      <c r="D1012" s="358">
        <v>0</v>
      </c>
      <c r="E1012" s="319" t="str">
        <f t="shared" si="97"/>
        <v/>
      </c>
      <c r="F1012" s="287" t="str">
        <f t="shared" si="93"/>
        <v>否</v>
      </c>
      <c r="G1012" s="156" t="str">
        <f t="shared" si="94"/>
        <v>项</v>
      </c>
    </row>
    <row r="1013" ht="36" customHeight="1" spans="1:7">
      <c r="A1013" s="454" t="s">
        <v>1886</v>
      </c>
      <c r="B1013" s="315" t="s">
        <v>1851</v>
      </c>
      <c r="C1013" s="358">
        <v>0</v>
      </c>
      <c r="D1013" s="358">
        <v>0</v>
      </c>
      <c r="E1013" s="319" t="str">
        <f t="shared" si="97"/>
        <v/>
      </c>
      <c r="F1013" s="287" t="str">
        <f t="shared" si="93"/>
        <v>否</v>
      </c>
      <c r="G1013" s="156" t="str">
        <f t="shared" si="94"/>
        <v>项</v>
      </c>
    </row>
    <row r="1014" ht="36" customHeight="1" spans="1:7">
      <c r="A1014" s="454" t="s">
        <v>1887</v>
      </c>
      <c r="B1014" s="315" t="s">
        <v>1888</v>
      </c>
      <c r="C1014" s="358">
        <v>0</v>
      </c>
      <c r="D1014" s="358">
        <v>0</v>
      </c>
      <c r="E1014" s="319" t="str">
        <f t="shared" si="97"/>
        <v/>
      </c>
      <c r="F1014" s="287" t="str">
        <f t="shared" si="93"/>
        <v>否</v>
      </c>
      <c r="G1014" s="156" t="str">
        <f t="shared" si="94"/>
        <v>项</v>
      </c>
    </row>
    <row r="1015" ht="36" customHeight="1" spans="1:7">
      <c r="A1015" s="454" t="s">
        <v>1889</v>
      </c>
      <c r="B1015" s="315" t="s">
        <v>1890</v>
      </c>
      <c r="C1015" s="358">
        <v>0</v>
      </c>
      <c r="D1015" s="358">
        <v>0</v>
      </c>
      <c r="E1015" s="319" t="str">
        <f t="shared" si="97"/>
        <v/>
      </c>
      <c r="F1015" s="287" t="str">
        <f t="shared" si="93"/>
        <v>否</v>
      </c>
      <c r="G1015" s="156" t="str">
        <f t="shared" si="94"/>
        <v>项</v>
      </c>
    </row>
    <row r="1016" ht="36" customHeight="1" spans="1:7">
      <c r="A1016" s="453" t="s">
        <v>1891</v>
      </c>
      <c r="B1016" s="311" t="s">
        <v>1892</v>
      </c>
      <c r="C1016" s="355">
        <f>SUM(C1017:C1020)</f>
        <v>0</v>
      </c>
      <c r="D1016" s="355">
        <f>SUM(D1017:D1020)</f>
        <v>0</v>
      </c>
      <c r="E1016" s="324" t="str">
        <f t="shared" si="97"/>
        <v/>
      </c>
      <c r="F1016" s="287" t="str">
        <f t="shared" si="93"/>
        <v>否</v>
      </c>
      <c r="G1016" s="156" t="str">
        <f t="shared" si="94"/>
        <v>款</v>
      </c>
    </row>
    <row r="1017" ht="36" customHeight="1" spans="1:7">
      <c r="A1017" s="454" t="s">
        <v>1893</v>
      </c>
      <c r="B1017" s="315" t="s">
        <v>1894</v>
      </c>
      <c r="C1017" s="358">
        <v>0</v>
      </c>
      <c r="D1017" s="358">
        <v>0</v>
      </c>
      <c r="E1017" s="319" t="str">
        <f t="shared" si="97"/>
        <v/>
      </c>
      <c r="F1017" s="287" t="str">
        <f t="shared" si="93"/>
        <v>否</v>
      </c>
      <c r="G1017" s="156" t="str">
        <f t="shared" si="94"/>
        <v>项</v>
      </c>
    </row>
    <row r="1018" ht="36" customHeight="1" spans="1:7">
      <c r="A1018" s="454" t="s">
        <v>1895</v>
      </c>
      <c r="B1018" s="315" t="s">
        <v>1896</v>
      </c>
      <c r="C1018" s="358">
        <v>0</v>
      </c>
      <c r="D1018" s="358">
        <v>0</v>
      </c>
      <c r="E1018" s="319" t="str">
        <f t="shared" si="97"/>
        <v/>
      </c>
      <c r="F1018" s="287" t="str">
        <f t="shared" si="93"/>
        <v>否</v>
      </c>
      <c r="G1018" s="156" t="str">
        <f t="shared" si="94"/>
        <v>项</v>
      </c>
    </row>
    <row r="1019" ht="36" customHeight="1" spans="1:7">
      <c r="A1019" s="454" t="s">
        <v>1897</v>
      </c>
      <c r="B1019" s="315" t="s">
        <v>1898</v>
      </c>
      <c r="C1019" s="358">
        <v>0</v>
      </c>
      <c r="D1019" s="358">
        <v>0</v>
      </c>
      <c r="E1019" s="319" t="str">
        <f t="shared" si="97"/>
        <v/>
      </c>
      <c r="F1019" s="287" t="str">
        <f t="shared" si="93"/>
        <v>否</v>
      </c>
      <c r="G1019" s="156" t="str">
        <f t="shared" si="94"/>
        <v>项</v>
      </c>
    </row>
    <row r="1020" ht="36" customHeight="1" spans="1:7">
      <c r="A1020" s="454" t="s">
        <v>1899</v>
      </c>
      <c r="B1020" s="315" t="s">
        <v>1900</v>
      </c>
      <c r="C1020" s="358">
        <v>0</v>
      </c>
      <c r="D1020" s="358">
        <v>0</v>
      </c>
      <c r="E1020" s="319" t="str">
        <f t="shared" si="97"/>
        <v/>
      </c>
      <c r="F1020" s="287" t="str">
        <f t="shared" si="93"/>
        <v>否</v>
      </c>
      <c r="G1020" s="156" t="str">
        <f t="shared" si="94"/>
        <v>项</v>
      </c>
    </row>
    <row r="1021" ht="36" customHeight="1" spans="1:7">
      <c r="A1021" s="453" t="s">
        <v>1901</v>
      </c>
      <c r="B1021" s="311" t="s">
        <v>1902</v>
      </c>
      <c r="C1021" s="355">
        <v>290</v>
      </c>
      <c r="D1021" s="355">
        <v>169</v>
      </c>
      <c r="E1021" s="324">
        <f t="shared" si="97"/>
        <v>-0.417241379310345</v>
      </c>
      <c r="F1021" s="287" t="str">
        <f t="shared" si="93"/>
        <v>是</v>
      </c>
      <c r="G1021" s="156" t="str">
        <f t="shared" si="94"/>
        <v>款</v>
      </c>
    </row>
    <row r="1022" ht="36" customHeight="1" spans="1:7">
      <c r="A1022" s="454" t="s">
        <v>1903</v>
      </c>
      <c r="B1022" s="315" t="s">
        <v>1904</v>
      </c>
      <c r="C1022" s="358">
        <v>290</v>
      </c>
      <c r="D1022" s="358">
        <v>169</v>
      </c>
      <c r="E1022" s="319">
        <f t="shared" si="97"/>
        <v>-0.417241379310345</v>
      </c>
      <c r="F1022" s="287" t="str">
        <f t="shared" si="93"/>
        <v>是</v>
      </c>
      <c r="G1022" s="156" t="str">
        <f t="shared" si="94"/>
        <v>项</v>
      </c>
    </row>
    <row r="1023" ht="36" customHeight="1" spans="1:7">
      <c r="A1023" s="454" t="s">
        <v>1905</v>
      </c>
      <c r="B1023" s="315" t="s">
        <v>1906</v>
      </c>
      <c r="C1023" s="358"/>
      <c r="D1023" s="358"/>
      <c r="E1023" s="319"/>
      <c r="F1023" s="287" t="str">
        <f t="shared" si="93"/>
        <v>否</v>
      </c>
      <c r="G1023" s="156" t="str">
        <f t="shared" si="94"/>
        <v>项</v>
      </c>
    </row>
    <row r="1024" ht="36" customHeight="1" spans="1:8">
      <c r="A1024" s="457" t="s">
        <v>1907</v>
      </c>
      <c r="B1024" s="458" t="s">
        <v>543</v>
      </c>
      <c r="C1024" s="459"/>
      <c r="D1024" s="459"/>
      <c r="E1024" s="324"/>
      <c r="F1024" s="287" t="str">
        <f t="shared" si="93"/>
        <v>否</v>
      </c>
      <c r="G1024" s="156" t="str">
        <f t="shared" si="94"/>
        <v>项</v>
      </c>
      <c r="H1024" s="460"/>
    </row>
    <row r="1025" ht="36" customHeight="1" spans="1:7">
      <c r="A1025" s="453" t="s">
        <v>106</v>
      </c>
      <c r="B1025" s="311" t="s">
        <v>107</v>
      </c>
      <c r="C1025" s="355">
        <v>23681</v>
      </c>
      <c r="D1025" s="355">
        <v>20174</v>
      </c>
      <c r="E1025" s="324"/>
      <c r="F1025" s="287" t="str">
        <f t="shared" si="93"/>
        <v>是</v>
      </c>
      <c r="G1025" s="156" t="str">
        <f t="shared" si="94"/>
        <v>类</v>
      </c>
    </row>
    <row r="1026" ht="36" customHeight="1" spans="1:7">
      <c r="A1026" s="453" t="s">
        <v>1908</v>
      </c>
      <c r="B1026" s="311" t="s">
        <v>1909</v>
      </c>
      <c r="C1026" s="355"/>
      <c r="D1026" s="355"/>
      <c r="E1026" s="324"/>
      <c r="F1026" s="287" t="str">
        <f t="shared" si="93"/>
        <v>否</v>
      </c>
      <c r="G1026" s="156" t="str">
        <f t="shared" si="94"/>
        <v>款</v>
      </c>
    </row>
    <row r="1027" ht="36" customHeight="1" spans="1:7">
      <c r="A1027" s="454" t="s">
        <v>1910</v>
      </c>
      <c r="B1027" s="315" t="s">
        <v>162</v>
      </c>
      <c r="C1027" s="358"/>
      <c r="D1027" s="358"/>
      <c r="E1027" s="319"/>
      <c r="F1027" s="287" t="str">
        <f t="shared" si="93"/>
        <v>否</v>
      </c>
      <c r="G1027" s="156" t="str">
        <f t="shared" si="94"/>
        <v>项</v>
      </c>
    </row>
    <row r="1028" ht="36" customHeight="1" spans="1:7">
      <c r="A1028" s="454" t="s">
        <v>1911</v>
      </c>
      <c r="B1028" s="315" t="s">
        <v>164</v>
      </c>
      <c r="C1028" s="358">
        <v>0</v>
      </c>
      <c r="D1028" s="358">
        <v>0</v>
      </c>
      <c r="E1028" s="319" t="str">
        <f t="shared" ref="E1028:E1032" si="98">IF(C1028&gt;0,D1028/C1028-1,IF(C1028&lt;0,-(D1028/C1028-1),""))</f>
        <v/>
      </c>
      <c r="F1028" s="287" t="str">
        <f t="shared" ref="F1028:F1091" si="99">IF(LEN(A1028)=3,"是",IF(B1028&lt;&gt;"",IF(SUM(C1028:D1028)&lt;&gt;0,"是","否"),"是"))</f>
        <v>否</v>
      </c>
      <c r="G1028" s="156" t="str">
        <f t="shared" ref="G1028:G1091" si="100">IF(LEN(A1028)=3,"类",IF(LEN(A1028)=5,"款","项"))</f>
        <v>项</v>
      </c>
    </row>
    <row r="1029" ht="36" customHeight="1" spans="1:7">
      <c r="A1029" s="454" t="s">
        <v>1912</v>
      </c>
      <c r="B1029" s="315" t="s">
        <v>166</v>
      </c>
      <c r="C1029" s="358">
        <v>0</v>
      </c>
      <c r="D1029" s="358">
        <v>0</v>
      </c>
      <c r="E1029" s="319" t="str">
        <f t="shared" si="98"/>
        <v/>
      </c>
      <c r="F1029" s="287" t="str">
        <f t="shared" si="99"/>
        <v>否</v>
      </c>
      <c r="G1029" s="156" t="str">
        <f t="shared" si="100"/>
        <v>项</v>
      </c>
    </row>
    <row r="1030" ht="36" customHeight="1" spans="1:7">
      <c r="A1030" s="454" t="s">
        <v>1913</v>
      </c>
      <c r="B1030" s="315" t="s">
        <v>1914</v>
      </c>
      <c r="C1030" s="358"/>
      <c r="D1030" s="358"/>
      <c r="E1030" s="319"/>
      <c r="F1030" s="287" t="str">
        <f t="shared" si="99"/>
        <v>否</v>
      </c>
      <c r="G1030" s="156" t="str">
        <f t="shared" si="100"/>
        <v>项</v>
      </c>
    </row>
    <row r="1031" ht="36" customHeight="1" spans="1:7">
      <c r="A1031" s="454" t="s">
        <v>1915</v>
      </c>
      <c r="B1031" s="315" t="s">
        <v>1916</v>
      </c>
      <c r="C1031" s="358">
        <v>0</v>
      </c>
      <c r="D1031" s="358">
        <v>0</v>
      </c>
      <c r="E1031" s="319" t="str">
        <f t="shared" si="98"/>
        <v/>
      </c>
      <c r="F1031" s="287" t="str">
        <f t="shared" si="99"/>
        <v>否</v>
      </c>
      <c r="G1031" s="156" t="str">
        <f t="shared" si="100"/>
        <v>项</v>
      </c>
    </row>
    <row r="1032" ht="36" customHeight="1" spans="1:7">
      <c r="A1032" s="454" t="s">
        <v>1917</v>
      </c>
      <c r="B1032" s="315" t="s">
        <v>1918</v>
      </c>
      <c r="C1032" s="358">
        <v>0</v>
      </c>
      <c r="D1032" s="358">
        <v>0</v>
      </c>
      <c r="E1032" s="319" t="str">
        <f t="shared" si="98"/>
        <v/>
      </c>
      <c r="F1032" s="287" t="str">
        <f t="shared" si="99"/>
        <v>否</v>
      </c>
      <c r="G1032" s="156" t="str">
        <f t="shared" si="100"/>
        <v>项</v>
      </c>
    </row>
    <row r="1033" ht="36" customHeight="1" spans="1:7">
      <c r="A1033" s="454" t="s">
        <v>1919</v>
      </c>
      <c r="B1033" s="315" t="s">
        <v>1920</v>
      </c>
      <c r="C1033" s="358"/>
      <c r="D1033" s="358"/>
      <c r="E1033" s="319"/>
      <c r="F1033" s="287" t="str">
        <f t="shared" si="99"/>
        <v>否</v>
      </c>
      <c r="G1033" s="156" t="str">
        <f t="shared" si="100"/>
        <v>项</v>
      </c>
    </row>
    <row r="1034" ht="36" customHeight="1" spans="1:7">
      <c r="A1034" s="454" t="s">
        <v>1921</v>
      </c>
      <c r="B1034" s="315" t="s">
        <v>1922</v>
      </c>
      <c r="C1034" s="358">
        <v>0</v>
      </c>
      <c r="D1034" s="358">
        <v>0</v>
      </c>
      <c r="E1034" s="319" t="str">
        <f>IF(C1034&gt;0,D1034/C1034-1,IF(C1034&lt;0,-(D1034/C1034-1),""))</f>
        <v/>
      </c>
      <c r="F1034" s="287" t="str">
        <f t="shared" si="99"/>
        <v>否</v>
      </c>
      <c r="G1034" s="156" t="str">
        <f t="shared" si="100"/>
        <v>项</v>
      </c>
    </row>
    <row r="1035" ht="36" customHeight="1" spans="1:7">
      <c r="A1035" s="454" t="s">
        <v>1923</v>
      </c>
      <c r="B1035" s="315" t="s">
        <v>1924</v>
      </c>
      <c r="C1035" s="358"/>
      <c r="D1035" s="358"/>
      <c r="E1035" s="319"/>
      <c r="F1035" s="287" t="str">
        <f t="shared" si="99"/>
        <v>否</v>
      </c>
      <c r="G1035" s="156" t="str">
        <f t="shared" si="100"/>
        <v>项</v>
      </c>
    </row>
    <row r="1036" ht="36" customHeight="1" spans="1:7">
      <c r="A1036" s="453" t="s">
        <v>1925</v>
      </c>
      <c r="B1036" s="311" t="s">
        <v>1926</v>
      </c>
      <c r="C1036" s="355">
        <v>600</v>
      </c>
      <c r="D1036" s="355">
        <v>102</v>
      </c>
      <c r="E1036" s="324"/>
      <c r="F1036" s="287" t="str">
        <f t="shared" si="99"/>
        <v>是</v>
      </c>
      <c r="G1036" s="156" t="str">
        <f t="shared" si="100"/>
        <v>款</v>
      </c>
    </row>
    <row r="1037" ht="36" customHeight="1" spans="1:7">
      <c r="A1037" s="454" t="s">
        <v>1927</v>
      </c>
      <c r="B1037" s="315" t="s">
        <v>162</v>
      </c>
      <c r="C1037" s="358"/>
      <c r="D1037" s="358"/>
      <c r="E1037" s="319"/>
      <c r="F1037" s="287" t="str">
        <f t="shared" si="99"/>
        <v>否</v>
      </c>
      <c r="G1037" s="156" t="str">
        <f t="shared" si="100"/>
        <v>项</v>
      </c>
    </row>
    <row r="1038" ht="36" customHeight="1" spans="1:7">
      <c r="A1038" s="454" t="s">
        <v>1928</v>
      </c>
      <c r="B1038" s="315" t="s">
        <v>164</v>
      </c>
      <c r="C1038" s="358">
        <v>0</v>
      </c>
      <c r="D1038" s="358">
        <v>0</v>
      </c>
      <c r="E1038" s="319" t="str">
        <f>IF(C1038&gt;0,D1038/C1038-1,IF(C1038&lt;0,-(D1038/C1038-1),""))</f>
        <v/>
      </c>
      <c r="F1038" s="287" t="str">
        <f t="shared" si="99"/>
        <v>否</v>
      </c>
      <c r="G1038" s="156" t="str">
        <f t="shared" si="100"/>
        <v>项</v>
      </c>
    </row>
    <row r="1039" ht="36" customHeight="1" spans="1:7">
      <c r="A1039" s="454" t="s">
        <v>1929</v>
      </c>
      <c r="B1039" s="315" t="s">
        <v>166</v>
      </c>
      <c r="C1039" s="358"/>
      <c r="D1039" s="358"/>
      <c r="E1039" s="319"/>
      <c r="F1039" s="287" t="str">
        <f t="shared" si="99"/>
        <v>否</v>
      </c>
      <c r="G1039" s="156" t="str">
        <f t="shared" si="100"/>
        <v>项</v>
      </c>
    </row>
    <row r="1040" ht="36" customHeight="1" spans="1:7">
      <c r="A1040" s="454" t="s">
        <v>1930</v>
      </c>
      <c r="B1040" s="315" t="s">
        <v>1931</v>
      </c>
      <c r="C1040" s="358"/>
      <c r="D1040" s="358"/>
      <c r="E1040" s="319"/>
      <c r="F1040" s="287" t="str">
        <f t="shared" si="99"/>
        <v>否</v>
      </c>
      <c r="G1040" s="156" t="str">
        <f t="shared" si="100"/>
        <v>项</v>
      </c>
    </row>
    <row r="1041" ht="36" customHeight="1" spans="1:7">
      <c r="A1041" s="454" t="s">
        <v>1932</v>
      </c>
      <c r="B1041" s="315" t="s">
        <v>1933</v>
      </c>
      <c r="C1041" s="358">
        <v>600</v>
      </c>
      <c r="D1041" s="358">
        <v>102</v>
      </c>
      <c r="E1041" s="319"/>
      <c r="F1041" s="287" t="str">
        <f t="shared" si="99"/>
        <v>是</v>
      </c>
      <c r="G1041" s="156" t="str">
        <f t="shared" si="100"/>
        <v>项</v>
      </c>
    </row>
    <row r="1042" ht="36" customHeight="1" spans="1:7">
      <c r="A1042" s="454" t="s">
        <v>1934</v>
      </c>
      <c r="B1042" s="315" t="s">
        <v>1935</v>
      </c>
      <c r="C1042" s="358">
        <v>0</v>
      </c>
      <c r="D1042" s="358">
        <v>0</v>
      </c>
      <c r="E1042" s="319" t="str">
        <f t="shared" ref="E1042:E1050" si="101">IF(C1042&gt;0,D1042/C1042-1,IF(C1042&lt;0,-(D1042/C1042-1),""))</f>
        <v/>
      </c>
      <c r="F1042" s="287" t="str">
        <f t="shared" si="99"/>
        <v>否</v>
      </c>
      <c r="G1042" s="156" t="str">
        <f t="shared" si="100"/>
        <v>项</v>
      </c>
    </row>
    <row r="1043" ht="36" customHeight="1" spans="1:7">
      <c r="A1043" s="454" t="s">
        <v>1936</v>
      </c>
      <c r="B1043" s="315" t="s">
        <v>1937</v>
      </c>
      <c r="C1043" s="358"/>
      <c r="D1043" s="358"/>
      <c r="E1043" s="319"/>
      <c r="F1043" s="287" t="str">
        <f t="shared" si="99"/>
        <v>否</v>
      </c>
      <c r="G1043" s="156" t="str">
        <f t="shared" si="100"/>
        <v>项</v>
      </c>
    </row>
    <row r="1044" ht="36" customHeight="1" spans="1:7">
      <c r="A1044" s="454" t="s">
        <v>1938</v>
      </c>
      <c r="B1044" s="315" t="s">
        <v>1939</v>
      </c>
      <c r="C1044" s="358">
        <v>0</v>
      </c>
      <c r="D1044" s="358">
        <v>0</v>
      </c>
      <c r="E1044" s="319" t="str">
        <f t="shared" si="101"/>
        <v/>
      </c>
      <c r="F1044" s="287" t="str">
        <f t="shared" si="99"/>
        <v>否</v>
      </c>
      <c r="G1044" s="156" t="str">
        <f t="shared" si="100"/>
        <v>项</v>
      </c>
    </row>
    <row r="1045" ht="36" customHeight="1" spans="1:7">
      <c r="A1045" s="454" t="s">
        <v>1940</v>
      </c>
      <c r="B1045" s="315" t="s">
        <v>1941</v>
      </c>
      <c r="C1045" s="358">
        <v>0</v>
      </c>
      <c r="D1045" s="358">
        <v>0</v>
      </c>
      <c r="E1045" s="319" t="str">
        <f t="shared" si="101"/>
        <v/>
      </c>
      <c r="F1045" s="287" t="str">
        <f t="shared" si="99"/>
        <v>否</v>
      </c>
      <c r="G1045" s="156" t="str">
        <f t="shared" si="100"/>
        <v>项</v>
      </c>
    </row>
    <row r="1046" ht="36" customHeight="1" spans="1:7">
      <c r="A1046" s="454" t="s">
        <v>1942</v>
      </c>
      <c r="B1046" s="315" t="s">
        <v>1943</v>
      </c>
      <c r="C1046" s="358">
        <v>0</v>
      </c>
      <c r="D1046" s="358">
        <v>0</v>
      </c>
      <c r="E1046" s="319" t="str">
        <f t="shared" si="101"/>
        <v/>
      </c>
      <c r="F1046" s="287" t="str">
        <f t="shared" si="99"/>
        <v>否</v>
      </c>
      <c r="G1046" s="156" t="str">
        <f t="shared" si="100"/>
        <v>项</v>
      </c>
    </row>
    <row r="1047" ht="36" customHeight="1" spans="1:7">
      <c r="A1047" s="454" t="s">
        <v>1944</v>
      </c>
      <c r="B1047" s="315" t="s">
        <v>1945</v>
      </c>
      <c r="C1047" s="358">
        <v>0</v>
      </c>
      <c r="D1047" s="358">
        <v>0</v>
      </c>
      <c r="E1047" s="319" t="str">
        <f t="shared" si="101"/>
        <v/>
      </c>
      <c r="F1047" s="287" t="str">
        <f t="shared" si="99"/>
        <v>否</v>
      </c>
      <c r="G1047" s="156" t="str">
        <f t="shared" si="100"/>
        <v>项</v>
      </c>
    </row>
    <row r="1048" ht="36" customHeight="1" spans="1:7">
      <c r="A1048" s="454" t="s">
        <v>1946</v>
      </c>
      <c r="B1048" s="315" t="s">
        <v>1947</v>
      </c>
      <c r="C1048" s="358">
        <v>0</v>
      </c>
      <c r="D1048" s="358">
        <v>0</v>
      </c>
      <c r="E1048" s="319" t="str">
        <f t="shared" si="101"/>
        <v/>
      </c>
      <c r="F1048" s="287" t="str">
        <f t="shared" si="99"/>
        <v>否</v>
      </c>
      <c r="G1048" s="156" t="str">
        <f t="shared" si="100"/>
        <v>项</v>
      </c>
    </row>
    <row r="1049" ht="36" customHeight="1" spans="1:7">
      <c r="A1049" s="454" t="s">
        <v>1948</v>
      </c>
      <c r="B1049" s="315" t="s">
        <v>1949</v>
      </c>
      <c r="C1049" s="358">
        <v>0</v>
      </c>
      <c r="D1049" s="358">
        <v>0</v>
      </c>
      <c r="E1049" s="319" t="str">
        <f t="shared" si="101"/>
        <v/>
      </c>
      <c r="F1049" s="287" t="str">
        <f t="shared" si="99"/>
        <v>否</v>
      </c>
      <c r="G1049" s="156" t="str">
        <f t="shared" si="100"/>
        <v>项</v>
      </c>
    </row>
    <row r="1050" ht="36" customHeight="1" spans="1:7">
      <c r="A1050" s="454" t="s">
        <v>1950</v>
      </c>
      <c r="B1050" s="315" t="s">
        <v>1951</v>
      </c>
      <c r="C1050" s="358">
        <v>0</v>
      </c>
      <c r="D1050" s="358">
        <v>0</v>
      </c>
      <c r="E1050" s="319" t="str">
        <f t="shared" si="101"/>
        <v/>
      </c>
      <c r="F1050" s="287" t="str">
        <f t="shared" si="99"/>
        <v>否</v>
      </c>
      <c r="G1050" s="156" t="str">
        <f t="shared" si="100"/>
        <v>项</v>
      </c>
    </row>
    <row r="1051" ht="36" customHeight="1" spans="1:7">
      <c r="A1051" s="454" t="s">
        <v>1952</v>
      </c>
      <c r="B1051" s="315" t="s">
        <v>1953</v>
      </c>
      <c r="C1051" s="358"/>
      <c r="D1051" s="358"/>
      <c r="E1051" s="319"/>
      <c r="F1051" s="287" t="str">
        <f t="shared" si="99"/>
        <v>否</v>
      </c>
      <c r="G1051" s="156" t="str">
        <f t="shared" si="100"/>
        <v>项</v>
      </c>
    </row>
    <row r="1052" ht="36" customHeight="1" spans="1:7">
      <c r="A1052" s="453" t="s">
        <v>1954</v>
      </c>
      <c r="B1052" s="311" t="s">
        <v>1955</v>
      </c>
      <c r="C1052" s="355"/>
      <c r="D1052" s="355"/>
      <c r="E1052" s="324"/>
      <c r="F1052" s="287" t="str">
        <f t="shared" si="99"/>
        <v>否</v>
      </c>
      <c r="G1052" s="156" t="str">
        <f t="shared" si="100"/>
        <v>款</v>
      </c>
    </row>
    <row r="1053" ht="36" customHeight="1" spans="1:7">
      <c r="A1053" s="454" t="s">
        <v>1956</v>
      </c>
      <c r="B1053" s="315" t="s">
        <v>162</v>
      </c>
      <c r="C1053" s="358"/>
      <c r="D1053" s="358"/>
      <c r="E1053" s="319"/>
      <c r="F1053" s="287" t="str">
        <f t="shared" si="99"/>
        <v>否</v>
      </c>
      <c r="G1053" s="156" t="str">
        <f t="shared" si="100"/>
        <v>项</v>
      </c>
    </row>
    <row r="1054" ht="36" customHeight="1" spans="1:7">
      <c r="A1054" s="454" t="s">
        <v>1957</v>
      </c>
      <c r="B1054" s="315" t="s">
        <v>164</v>
      </c>
      <c r="C1054" s="358">
        <v>0</v>
      </c>
      <c r="D1054" s="358">
        <v>0</v>
      </c>
      <c r="E1054" s="319" t="str">
        <f t="shared" ref="E1054:E1056" si="102">IF(C1054&gt;0,D1054/C1054-1,IF(C1054&lt;0,-(D1054/C1054-1),""))</f>
        <v/>
      </c>
      <c r="F1054" s="287" t="str">
        <f t="shared" si="99"/>
        <v>否</v>
      </c>
      <c r="G1054" s="156" t="str">
        <f t="shared" si="100"/>
        <v>项</v>
      </c>
    </row>
    <row r="1055" ht="36" customHeight="1" spans="1:7">
      <c r="A1055" s="454" t="s">
        <v>1958</v>
      </c>
      <c r="B1055" s="315" t="s">
        <v>166</v>
      </c>
      <c r="C1055" s="358">
        <v>0</v>
      </c>
      <c r="D1055" s="358">
        <v>0</v>
      </c>
      <c r="E1055" s="319" t="str">
        <f t="shared" si="102"/>
        <v/>
      </c>
      <c r="F1055" s="287" t="str">
        <f t="shared" si="99"/>
        <v>否</v>
      </c>
      <c r="G1055" s="156" t="str">
        <f t="shared" si="100"/>
        <v>项</v>
      </c>
    </row>
    <row r="1056" ht="36" customHeight="1" spans="1:7">
      <c r="A1056" s="454" t="s">
        <v>1959</v>
      </c>
      <c r="B1056" s="315" t="s">
        <v>1960</v>
      </c>
      <c r="C1056" s="358">
        <v>0</v>
      </c>
      <c r="D1056" s="358">
        <v>0</v>
      </c>
      <c r="E1056" s="319" t="str">
        <f t="shared" si="102"/>
        <v/>
      </c>
      <c r="F1056" s="287" t="str">
        <f t="shared" si="99"/>
        <v>否</v>
      </c>
      <c r="G1056" s="156" t="str">
        <f t="shared" si="100"/>
        <v>项</v>
      </c>
    </row>
    <row r="1057" ht="36" customHeight="1" spans="1:7">
      <c r="A1057" s="453" t="s">
        <v>1961</v>
      </c>
      <c r="B1057" s="311" t="s">
        <v>1962</v>
      </c>
      <c r="C1057" s="355">
        <v>2340</v>
      </c>
      <c r="D1057" s="355">
        <v>152</v>
      </c>
      <c r="E1057" s="324"/>
      <c r="F1057" s="287" t="str">
        <f t="shared" si="99"/>
        <v>是</v>
      </c>
      <c r="G1057" s="156" t="str">
        <f t="shared" si="100"/>
        <v>款</v>
      </c>
    </row>
    <row r="1058" ht="36" customHeight="1" spans="1:7">
      <c r="A1058" s="454" t="s">
        <v>1963</v>
      </c>
      <c r="B1058" s="315" t="s">
        <v>162</v>
      </c>
      <c r="C1058" s="358"/>
      <c r="D1058" s="358"/>
      <c r="E1058" s="319"/>
      <c r="F1058" s="287" t="str">
        <f t="shared" si="99"/>
        <v>否</v>
      </c>
      <c r="G1058" s="156" t="str">
        <f t="shared" si="100"/>
        <v>项</v>
      </c>
    </row>
    <row r="1059" ht="36" customHeight="1" spans="1:7">
      <c r="A1059" s="454" t="s">
        <v>1964</v>
      </c>
      <c r="B1059" s="315" t="s">
        <v>164</v>
      </c>
      <c r="C1059" s="358">
        <v>0</v>
      </c>
      <c r="D1059" s="358">
        <v>0</v>
      </c>
      <c r="E1059" s="319" t="str">
        <f t="shared" ref="E1059:E1062" si="103">IF(C1059&gt;0,D1059/C1059-1,IF(C1059&lt;0,-(D1059/C1059-1),""))</f>
        <v/>
      </c>
      <c r="F1059" s="287" t="str">
        <f t="shared" si="99"/>
        <v>否</v>
      </c>
      <c r="G1059" s="156" t="str">
        <f t="shared" si="100"/>
        <v>项</v>
      </c>
    </row>
    <row r="1060" ht="36" customHeight="1" spans="1:7">
      <c r="A1060" s="454" t="s">
        <v>1965</v>
      </c>
      <c r="B1060" s="315" t="s">
        <v>166</v>
      </c>
      <c r="C1060" s="358"/>
      <c r="D1060" s="358"/>
      <c r="E1060" s="319"/>
      <c r="F1060" s="287" t="str">
        <f t="shared" si="99"/>
        <v>否</v>
      </c>
      <c r="G1060" s="156" t="str">
        <f t="shared" si="100"/>
        <v>项</v>
      </c>
    </row>
    <row r="1061" ht="36" customHeight="1" spans="1:7">
      <c r="A1061" s="454" t="s">
        <v>1966</v>
      </c>
      <c r="B1061" s="315" t="s">
        <v>1967</v>
      </c>
      <c r="C1061" s="358">
        <v>0</v>
      </c>
      <c r="D1061" s="358">
        <v>0</v>
      </c>
      <c r="E1061" s="319" t="str">
        <f t="shared" si="103"/>
        <v/>
      </c>
      <c r="F1061" s="287" t="str">
        <f t="shared" si="99"/>
        <v>否</v>
      </c>
      <c r="G1061" s="156" t="str">
        <f t="shared" si="100"/>
        <v>项</v>
      </c>
    </row>
    <row r="1062" ht="36" customHeight="1" spans="1:7">
      <c r="A1062" s="454" t="s">
        <v>1968</v>
      </c>
      <c r="B1062" s="315" t="s">
        <v>1969</v>
      </c>
      <c r="C1062" s="358">
        <v>0</v>
      </c>
      <c r="D1062" s="358">
        <v>0</v>
      </c>
      <c r="E1062" s="319" t="str">
        <f t="shared" si="103"/>
        <v/>
      </c>
      <c r="F1062" s="287" t="str">
        <f t="shared" si="99"/>
        <v>否</v>
      </c>
      <c r="G1062" s="156" t="str">
        <f t="shared" si="100"/>
        <v>项</v>
      </c>
    </row>
    <row r="1063" ht="36" customHeight="1" spans="1:7">
      <c r="A1063" s="454" t="s">
        <v>1970</v>
      </c>
      <c r="B1063" s="315" t="s">
        <v>1971</v>
      </c>
      <c r="C1063" s="358"/>
      <c r="D1063" s="358"/>
      <c r="E1063" s="319"/>
      <c r="F1063" s="287" t="str">
        <f t="shared" si="99"/>
        <v>否</v>
      </c>
      <c r="G1063" s="156" t="str">
        <f t="shared" si="100"/>
        <v>项</v>
      </c>
    </row>
    <row r="1064" ht="36" customHeight="1" spans="1:7">
      <c r="A1064" s="454" t="s">
        <v>1972</v>
      </c>
      <c r="B1064" s="315" t="s">
        <v>1973</v>
      </c>
      <c r="C1064" s="358"/>
      <c r="D1064" s="358"/>
      <c r="E1064" s="319"/>
      <c r="F1064" s="287" t="str">
        <f t="shared" si="99"/>
        <v>否</v>
      </c>
      <c r="G1064" s="156" t="str">
        <f t="shared" si="100"/>
        <v>项</v>
      </c>
    </row>
    <row r="1065" ht="36" customHeight="1" spans="1:7">
      <c r="A1065" s="454" t="s">
        <v>1974</v>
      </c>
      <c r="B1065" s="315" t="s">
        <v>1975</v>
      </c>
      <c r="C1065" s="358">
        <v>0</v>
      </c>
      <c r="D1065" s="358">
        <v>0</v>
      </c>
      <c r="E1065" s="319" t="str">
        <f t="shared" ref="E1065:E1070" si="104">IF(C1065&gt;0,D1065/C1065-1,IF(C1065&lt;0,-(D1065/C1065-1),""))</f>
        <v/>
      </c>
      <c r="F1065" s="287" t="str">
        <f t="shared" si="99"/>
        <v>否</v>
      </c>
      <c r="G1065" s="156" t="str">
        <f t="shared" si="100"/>
        <v>项</v>
      </c>
    </row>
    <row r="1066" ht="36" customHeight="1" spans="1:7">
      <c r="A1066" s="454" t="s">
        <v>1976</v>
      </c>
      <c r="B1066" s="315" t="s">
        <v>1977</v>
      </c>
      <c r="C1066" s="358"/>
      <c r="D1066" s="358"/>
      <c r="E1066" s="319"/>
      <c r="F1066" s="287" t="str">
        <f t="shared" si="99"/>
        <v>否</v>
      </c>
      <c r="G1066" s="156" t="str">
        <f t="shared" si="100"/>
        <v>项</v>
      </c>
    </row>
    <row r="1067" ht="36" customHeight="1" spans="1:7">
      <c r="A1067" s="454" t="s">
        <v>1978</v>
      </c>
      <c r="B1067" s="315" t="s">
        <v>1979</v>
      </c>
      <c r="C1067" s="358"/>
      <c r="D1067" s="358"/>
      <c r="E1067" s="319"/>
      <c r="F1067" s="287" t="str">
        <f t="shared" si="99"/>
        <v>否</v>
      </c>
      <c r="G1067" s="156" t="str">
        <f t="shared" si="100"/>
        <v>项</v>
      </c>
    </row>
    <row r="1068" ht="36" customHeight="1" spans="1:7">
      <c r="A1068" s="454" t="s">
        <v>1980</v>
      </c>
      <c r="B1068" s="315" t="s">
        <v>1851</v>
      </c>
      <c r="C1068" s="358">
        <v>0</v>
      </c>
      <c r="D1068" s="358">
        <v>0</v>
      </c>
      <c r="E1068" s="319" t="str">
        <f t="shared" si="104"/>
        <v/>
      </c>
      <c r="F1068" s="287" t="str">
        <f t="shared" si="99"/>
        <v>否</v>
      </c>
      <c r="G1068" s="156" t="str">
        <f t="shared" si="100"/>
        <v>项</v>
      </c>
    </row>
    <row r="1069" ht="36" customHeight="1" spans="1:7">
      <c r="A1069" s="454" t="s">
        <v>1981</v>
      </c>
      <c r="B1069" s="315" t="s">
        <v>1982</v>
      </c>
      <c r="C1069" s="358">
        <v>0</v>
      </c>
      <c r="D1069" s="358">
        <v>0</v>
      </c>
      <c r="E1069" s="319" t="str">
        <f t="shared" si="104"/>
        <v/>
      </c>
      <c r="F1069" s="287" t="str">
        <f t="shared" si="99"/>
        <v>否</v>
      </c>
      <c r="G1069" s="156" t="str">
        <f t="shared" si="100"/>
        <v>项</v>
      </c>
    </row>
    <row r="1070" ht="36" customHeight="1" spans="1:7">
      <c r="A1070" s="456">
        <v>2150516</v>
      </c>
      <c r="B1070" s="470" t="s">
        <v>1983</v>
      </c>
      <c r="C1070" s="358">
        <v>0</v>
      </c>
      <c r="D1070" s="358">
        <v>0</v>
      </c>
      <c r="E1070" s="319" t="str">
        <f t="shared" si="104"/>
        <v/>
      </c>
      <c r="F1070" s="287" t="str">
        <f t="shared" si="99"/>
        <v>否</v>
      </c>
      <c r="G1070" s="156" t="str">
        <f t="shared" si="100"/>
        <v>项</v>
      </c>
    </row>
    <row r="1071" ht="36" customHeight="1" spans="1:7">
      <c r="A1071" s="456">
        <v>2150517</v>
      </c>
      <c r="B1071" s="470" t="s">
        <v>1984</v>
      </c>
      <c r="C1071" s="358">
        <v>2340</v>
      </c>
      <c r="D1071" s="358">
        <v>152</v>
      </c>
      <c r="E1071" s="319"/>
      <c r="F1071" s="287" t="str">
        <f t="shared" si="99"/>
        <v>是</v>
      </c>
      <c r="G1071" s="156" t="str">
        <f t="shared" si="100"/>
        <v>项</v>
      </c>
    </row>
    <row r="1072" ht="36" customHeight="1" spans="1:7">
      <c r="A1072" s="456">
        <v>2150550</v>
      </c>
      <c r="B1072" s="470" t="s">
        <v>180</v>
      </c>
      <c r="C1072" s="358">
        <v>0</v>
      </c>
      <c r="D1072" s="358">
        <v>0</v>
      </c>
      <c r="E1072" s="319" t="str">
        <f t="shared" ref="E1072:E1079" si="105">IF(C1072&gt;0,D1072/C1072-1,IF(C1072&lt;0,-(D1072/C1072-1),""))</f>
        <v/>
      </c>
      <c r="F1072" s="287" t="str">
        <f t="shared" si="99"/>
        <v>否</v>
      </c>
      <c r="G1072" s="156" t="str">
        <f t="shared" si="100"/>
        <v>项</v>
      </c>
    </row>
    <row r="1073" ht="36" customHeight="1" spans="1:7">
      <c r="A1073" s="454" t="s">
        <v>1985</v>
      </c>
      <c r="B1073" s="315" t="s">
        <v>1986</v>
      </c>
      <c r="C1073" s="358"/>
      <c r="D1073" s="358"/>
      <c r="E1073" s="319"/>
      <c r="F1073" s="287" t="str">
        <f t="shared" si="99"/>
        <v>否</v>
      </c>
      <c r="G1073" s="156" t="str">
        <f t="shared" si="100"/>
        <v>项</v>
      </c>
    </row>
    <row r="1074" ht="36" customHeight="1" spans="1:7">
      <c r="A1074" s="453" t="s">
        <v>1987</v>
      </c>
      <c r="B1074" s="311" t="s">
        <v>1988</v>
      </c>
      <c r="C1074" s="355"/>
      <c r="D1074" s="355"/>
      <c r="E1074" s="324"/>
      <c r="F1074" s="287" t="str">
        <f t="shared" si="99"/>
        <v>否</v>
      </c>
      <c r="G1074" s="156" t="str">
        <f t="shared" si="100"/>
        <v>款</v>
      </c>
    </row>
    <row r="1075" ht="36" customHeight="1" spans="1:7">
      <c r="A1075" s="454" t="s">
        <v>1989</v>
      </c>
      <c r="B1075" s="315" t="s">
        <v>162</v>
      </c>
      <c r="C1075" s="358"/>
      <c r="D1075" s="358"/>
      <c r="E1075" s="319"/>
      <c r="F1075" s="287" t="str">
        <f t="shared" si="99"/>
        <v>否</v>
      </c>
      <c r="G1075" s="156" t="str">
        <f t="shared" si="100"/>
        <v>项</v>
      </c>
    </row>
    <row r="1076" ht="36" customHeight="1" spans="1:7">
      <c r="A1076" s="454" t="s">
        <v>1990</v>
      </c>
      <c r="B1076" s="315" t="s">
        <v>164</v>
      </c>
      <c r="C1076" s="358">
        <v>0</v>
      </c>
      <c r="D1076" s="358">
        <v>0</v>
      </c>
      <c r="E1076" s="319" t="str">
        <f t="shared" si="105"/>
        <v/>
      </c>
      <c r="F1076" s="287" t="str">
        <f t="shared" si="99"/>
        <v>否</v>
      </c>
      <c r="G1076" s="156" t="str">
        <f t="shared" si="100"/>
        <v>项</v>
      </c>
    </row>
    <row r="1077" ht="36" customHeight="1" spans="1:7">
      <c r="A1077" s="454" t="s">
        <v>1991</v>
      </c>
      <c r="B1077" s="315" t="s">
        <v>166</v>
      </c>
      <c r="C1077" s="358">
        <v>0</v>
      </c>
      <c r="D1077" s="358">
        <v>0</v>
      </c>
      <c r="E1077" s="319" t="str">
        <f t="shared" si="105"/>
        <v/>
      </c>
      <c r="F1077" s="287" t="str">
        <f t="shared" si="99"/>
        <v>否</v>
      </c>
      <c r="G1077" s="156" t="str">
        <f t="shared" si="100"/>
        <v>项</v>
      </c>
    </row>
    <row r="1078" ht="36" customHeight="1" spans="1:7">
      <c r="A1078" s="454" t="s">
        <v>1992</v>
      </c>
      <c r="B1078" s="315" t="s">
        <v>1993</v>
      </c>
      <c r="C1078" s="358">
        <v>0</v>
      </c>
      <c r="D1078" s="358">
        <v>0</v>
      </c>
      <c r="E1078" s="319" t="str">
        <f t="shared" si="105"/>
        <v/>
      </c>
      <c r="F1078" s="287" t="str">
        <f t="shared" si="99"/>
        <v>否</v>
      </c>
      <c r="G1078" s="156" t="str">
        <f t="shared" si="100"/>
        <v>项</v>
      </c>
    </row>
    <row r="1079" ht="36" customHeight="1" spans="1:7">
      <c r="A1079" s="454" t="s">
        <v>1994</v>
      </c>
      <c r="B1079" s="315" t="s">
        <v>1995</v>
      </c>
      <c r="C1079" s="358">
        <v>0</v>
      </c>
      <c r="D1079" s="358">
        <v>0</v>
      </c>
      <c r="E1079" s="319" t="str">
        <f t="shared" si="105"/>
        <v/>
      </c>
      <c r="F1079" s="287" t="str">
        <f t="shared" si="99"/>
        <v>否</v>
      </c>
      <c r="G1079" s="156" t="str">
        <f t="shared" si="100"/>
        <v>项</v>
      </c>
    </row>
    <row r="1080" ht="36" customHeight="1" spans="1:7">
      <c r="A1080" s="454" t="s">
        <v>1996</v>
      </c>
      <c r="B1080" s="315" t="s">
        <v>1997</v>
      </c>
      <c r="C1080" s="358"/>
      <c r="D1080" s="358"/>
      <c r="E1080" s="319"/>
      <c r="F1080" s="287" t="str">
        <f t="shared" si="99"/>
        <v>否</v>
      </c>
      <c r="G1080" s="156" t="str">
        <f t="shared" si="100"/>
        <v>项</v>
      </c>
    </row>
    <row r="1081" ht="36" customHeight="1" spans="1:7">
      <c r="A1081" s="453" t="s">
        <v>1998</v>
      </c>
      <c r="B1081" s="311" t="s">
        <v>1999</v>
      </c>
      <c r="C1081" s="355">
        <v>19741</v>
      </c>
      <c r="D1081" s="355">
        <v>19920</v>
      </c>
      <c r="E1081" s="324"/>
      <c r="F1081" s="287" t="str">
        <f t="shared" si="99"/>
        <v>是</v>
      </c>
      <c r="G1081" s="156" t="str">
        <f t="shared" si="100"/>
        <v>款</v>
      </c>
    </row>
    <row r="1082" ht="36" customHeight="1" spans="1:7">
      <c r="A1082" s="454" t="s">
        <v>2000</v>
      </c>
      <c r="B1082" s="315" t="s">
        <v>162</v>
      </c>
      <c r="C1082" s="358">
        <v>60</v>
      </c>
      <c r="D1082" s="358">
        <v>0</v>
      </c>
      <c r="E1082" s="319">
        <f t="shared" ref="E1082:E1086" si="106">IF(C1082&gt;0,D1082/C1082-1,IF(C1082&lt;0,-(D1082/C1082-1),""))</f>
        <v>-1</v>
      </c>
      <c r="F1082" s="287" t="str">
        <f t="shared" si="99"/>
        <v>是</v>
      </c>
      <c r="G1082" s="156" t="str">
        <f t="shared" si="100"/>
        <v>项</v>
      </c>
    </row>
    <row r="1083" ht="36" customHeight="1" spans="1:7">
      <c r="A1083" s="454" t="s">
        <v>2001</v>
      </c>
      <c r="B1083" s="315" t="s">
        <v>164</v>
      </c>
      <c r="C1083" s="358">
        <v>0</v>
      </c>
      <c r="D1083" s="358">
        <v>0</v>
      </c>
      <c r="E1083" s="319" t="str">
        <f t="shared" si="106"/>
        <v/>
      </c>
      <c r="F1083" s="287" t="str">
        <f t="shared" si="99"/>
        <v>否</v>
      </c>
      <c r="G1083" s="156" t="str">
        <f t="shared" si="100"/>
        <v>项</v>
      </c>
    </row>
    <row r="1084" ht="36" customHeight="1" spans="1:7">
      <c r="A1084" s="454" t="s">
        <v>2002</v>
      </c>
      <c r="B1084" s="315" t="s">
        <v>166</v>
      </c>
      <c r="C1084" s="358">
        <v>0</v>
      </c>
      <c r="D1084" s="358">
        <v>0</v>
      </c>
      <c r="E1084" s="319" t="str">
        <f t="shared" si="106"/>
        <v/>
      </c>
      <c r="F1084" s="287" t="str">
        <f t="shared" si="99"/>
        <v>否</v>
      </c>
      <c r="G1084" s="156" t="str">
        <f t="shared" si="100"/>
        <v>项</v>
      </c>
    </row>
    <row r="1085" ht="36" customHeight="1" spans="1:7">
      <c r="A1085" s="454" t="s">
        <v>2003</v>
      </c>
      <c r="B1085" s="315" t="s">
        <v>2004</v>
      </c>
      <c r="C1085" s="358">
        <v>0</v>
      </c>
      <c r="D1085" s="358">
        <v>0</v>
      </c>
      <c r="E1085" s="319" t="str">
        <f t="shared" si="106"/>
        <v/>
      </c>
      <c r="F1085" s="287" t="str">
        <f t="shared" si="99"/>
        <v>否</v>
      </c>
      <c r="G1085" s="156" t="str">
        <f t="shared" si="100"/>
        <v>项</v>
      </c>
    </row>
    <row r="1086" ht="36" customHeight="1" spans="1:7">
      <c r="A1086" s="454" t="s">
        <v>2005</v>
      </c>
      <c r="B1086" s="315" t="s">
        <v>2006</v>
      </c>
      <c r="C1086" s="358">
        <v>19681</v>
      </c>
      <c r="D1086" s="358">
        <v>19920</v>
      </c>
      <c r="E1086" s="319">
        <f t="shared" si="106"/>
        <v>0.0121436918855748</v>
      </c>
      <c r="F1086" s="287" t="str">
        <f t="shared" si="99"/>
        <v>是</v>
      </c>
      <c r="G1086" s="156" t="str">
        <f t="shared" si="100"/>
        <v>项</v>
      </c>
    </row>
    <row r="1087" ht="36" customHeight="1" spans="1:7">
      <c r="A1087" s="456">
        <v>2150806</v>
      </c>
      <c r="B1087" s="464" t="s">
        <v>2007</v>
      </c>
      <c r="C1087" s="358">
        <v>0</v>
      </c>
      <c r="D1087" s="358">
        <v>0</v>
      </c>
      <c r="E1087" s="319" t="str">
        <f t="shared" ref="E1087:E1093" si="107">IF(C1087&gt;0,D1087/C1087-1,IF(C1087&lt;0,-(D1087/C1087-1),""))</f>
        <v/>
      </c>
      <c r="F1087" s="287" t="str">
        <f t="shared" si="99"/>
        <v>否</v>
      </c>
      <c r="G1087" s="156" t="str">
        <f t="shared" si="100"/>
        <v>项</v>
      </c>
    </row>
    <row r="1088" ht="36" customHeight="1" spans="1:7">
      <c r="A1088" s="454" t="s">
        <v>2008</v>
      </c>
      <c r="B1088" s="315" t="s">
        <v>2009</v>
      </c>
      <c r="C1088" s="358"/>
      <c r="D1088" s="358"/>
      <c r="E1088" s="319"/>
      <c r="F1088" s="287" t="str">
        <f t="shared" si="99"/>
        <v>否</v>
      </c>
      <c r="G1088" s="156" t="str">
        <f t="shared" si="100"/>
        <v>项</v>
      </c>
    </row>
    <row r="1089" ht="36" customHeight="1" spans="1:7">
      <c r="A1089" s="453" t="s">
        <v>2010</v>
      </c>
      <c r="B1089" s="311" t="s">
        <v>2011</v>
      </c>
      <c r="C1089" s="355">
        <v>1000</v>
      </c>
      <c r="D1089" s="355"/>
      <c r="E1089" s="324"/>
      <c r="F1089" s="287" t="str">
        <f t="shared" si="99"/>
        <v>是</v>
      </c>
      <c r="G1089" s="156" t="str">
        <f t="shared" si="100"/>
        <v>款</v>
      </c>
    </row>
    <row r="1090" ht="36" customHeight="1" spans="1:7">
      <c r="A1090" s="454" t="s">
        <v>2012</v>
      </c>
      <c r="B1090" s="315" t="s">
        <v>2013</v>
      </c>
      <c r="C1090" s="358">
        <v>0</v>
      </c>
      <c r="D1090" s="358">
        <v>0</v>
      </c>
      <c r="E1090" s="319" t="str">
        <f t="shared" si="107"/>
        <v/>
      </c>
      <c r="F1090" s="287" t="str">
        <f t="shared" si="99"/>
        <v>否</v>
      </c>
      <c r="G1090" s="156" t="str">
        <f t="shared" si="100"/>
        <v>项</v>
      </c>
    </row>
    <row r="1091" ht="36" customHeight="1" spans="1:7">
      <c r="A1091" s="454" t="s">
        <v>2014</v>
      </c>
      <c r="B1091" s="315" t="s">
        <v>2015</v>
      </c>
      <c r="C1091" s="358">
        <v>0</v>
      </c>
      <c r="D1091" s="358">
        <v>0</v>
      </c>
      <c r="E1091" s="319" t="str">
        <f t="shared" si="107"/>
        <v/>
      </c>
      <c r="F1091" s="287" t="str">
        <f t="shared" si="99"/>
        <v>否</v>
      </c>
      <c r="G1091" s="156" t="str">
        <f t="shared" si="100"/>
        <v>项</v>
      </c>
    </row>
    <row r="1092" ht="36" customHeight="1" spans="1:7">
      <c r="A1092" s="454" t="s">
        <v>2016</v>
      </c>
      <c r="B1092" s="315" t="s">
        <v>2017</v>
      </c>
      <c r="C1092" s="358">
        <v>1000</v>
      </c>
      <c r="D1092" s="358">
        <v>0</v>
      </c>
      <c r="E1092" s="319">
        <f t="shared" si="107"/>
        <v>-1</v>
      </c>
      <c r="F1092" s="287" t="str">
        <f t="shared" ref="F1092:F1155" si="108">IF(LEN(A1092)=3,"是",IF(B1092&lt;&gt;"",IF(SUM(C1092:D1092)&lt;&gt;0,"是","否"),"是"))</f>
        <v>是</v>
      </c>
      <c r="G1092" s="156" t="str">
        <f t="shared" ref="G1092:G1155" si="109">IF(LEN(A1092)=3,"类",IF(LEN(A1092)=5,"款","项"))</f>
        <v>项</v>
      </c>
    </row>
    <row r="1093" ht="36" customHeight="1" spans="1:7">
      <c r="A1093" s="454" t="s">
        <v>2018</v>
      </c>
      <c r="B1093" s="315" t="s">
        <v>2019</v>
      </c>
      <c r="C1093" s="358">
        <v>0</v>
      </c>
      <c r="D1093" s="358">
        <v>0</v>
      </c>
      <c r="E1093" s="319" t="str">
        <f t="shared" si="107"/>
        <v/>
      </c>
      <c r="F1093" s="287" t="str">
        <f t="shared" si="108"/>
        <v>否</v>
      </c>
      <c r="G1093" s="156" t="str">
        <f t="shared" si="109"/>
        <v>项</v>
      </c>
    </row>
    <row r="1094" ht="36" customHeight="1" spans="1:7">
      <c r="A1094" s="454" t="s">
        <v>2020</v>
      </c>
      <c r="B1094" s="315" t="s">
        <v>2021</v>
      </c>
      <c r="C1094" s="358"/>
      <c r="D1094" s="358"/>
      <c r="E1094" s="319"/>
      <c r="F1094" s="287" t="str">
        <f t="shared" si="108"/>
        <v>否</v>
      </c>
      <c r="G1094" s="156" t="str">
        <f t="shared" si="109"/>
        <v>项</v>
      </c>
    </row>
    <row r="1095" ht="36" customHeight="1" spans="1:8">
      <c r="A1095" s="453" t="s">
        <v>2022</v>
      </c>
      <c r="B1095" s="458" t="s">
        <v>543</v>
      </c>
      <c r="C1095" s="471"/>
      <c r="D1095" s="471"/>
      <c r="E1095" s="324"/>
      <c r="F1095" s="287" t="str">
        <f t="shared" si="108"/>
        <v>否</v>
      </c>
      <c r="G1095" s="156" t="str">
        <f t="shared" si="109"/>
        <v>项</v>
      </c>
      <c r="H1095" s="460"/>
    </row>
    <row r="1096" ht="36" customHeight="1" spans="1:7">
      <c r="A1096" s="453" t="s">
        <v>109</v>
      </c>
      <c r="B1096" s="311" t="s">
        <v>110</v>
      </c>
      <c r="C1096" s="355">
        <v>200</v>
      </c>
      <c r="D1096" s="355">
        <v>3</v>
      </c>
      <c r="E1096" s="324"/>
      <c r="F1096" s="287" t="str">
        <f t="shared" si="108"/>
        <v>是</v>
      </c>
      <c r="G1096" s="156" t="str">
        <f t="shared" si="109"/>
        <v>类</v>
      </c>
    </row>
    <row r="1097" ht="36" customHeight="1" spans="1:7">
      <c r="A1097" s="453" t="s">
        <v>2023</v>
      </c>
      <c r="B1097" s="311" t="s">
        <v>2024</v>
      </c>
      <c r="C1097" s="355">
        <v>50</v>
      </c>
      <c r="D1097" s="355"/>
      <c r="E1097" s="324"/>
      <c r="F1097" s="287" t="str">
        <f t="shared" si="108"/>
        <v>是</v>
      </c>
      <c r="G1097" s="156" t="str">
        <f t="shared" si="109"/>
        <v>款</v>
      </c>
    </row>
    <row r="1098" ht="36" customHeight="1" spans="1:7">
      <c r="A1098" s="454" t="s">
        <v>2025</v>
      </c>
      <c r="B1098" s="315" t="s">
        <v>162</v>
      </c>
      <c r="C1098" s="358"/>
      <c r="D1098" s="358"/>
      <c r="E1098" s="319"/>
      <c r="F1098" s="287" t="str">
        <f t="shared" si="108"/>
        <v>否</v>
      </c>
      <c r="G1098" s="156" t="str">
        <f t="shared" si="109"/>
        <v>项</v>
      </c>
    </row>
    <row r="1099" ht="36" customHeight="1" spans="1:7">
      <c r="A1099" s="454" t="s">
        <v>2026</v>
      </c>
      <c r="B1099" s="315" t="s">
        <v>164</v>
      </c>
      <c r="C1099" s="358">
        <v>50</v>
      </c>
      <c r="D1099" s="358">
        <v>0</v>
      </c>
      <c r="E1099" s="319">
        <f t="shared" ref="E1099:E1105" si="110">IF(C1099&gt;0,D1099/C1099-1,IF(C1099&lt;0,-(D1099/C1099-1),""))</f>
        <v>-1</v>
      </c>
      <c r="F1099" s="287" t="str">
        <f t="shared" si="108"/>
        <v>是</v>
      </c>
      <c r="G1099" s="156" t="str">
        <f t="shared" si="109"/>
        <v>项</v>
      </c>
    </row>
    <row r="1100" ht="36" customHeight="1" spans="1:7">
      <c r="A1100" s="454" t="s">
        <v>2027</v>
      </c>
      <c r="B1100" s="315" t="s">
        <v>166</v>
      </c>
      <c r="C1100" s="358">
        <v>0</v>
      </c>
      <c r="D1100" s="358">
        <v>0</v>
      </c>
      <c r="E1100" s="319" t="str">
        <f t="shared" si="110"/>
        <v/>
      </c>
      <c r="F1100" s="287" t="str">
        <f t="shared" si="108"/>
        <v>否</v>
      </c>
      <c r="G1100" s="156" t="str">
        <f t="shared" si="109"/>
        <v>项</v>
      </c>
    </row>
    <row r="1101" ht="36" customHeight="1" spans="1:7">
      <c r="A1101" s="454" t="s">
        <v>2028</v>
      </c>
      <c r="B1101" s="315" t="s">
        <v>2029</v>
      </c>
      <c r="C1101" s="358">
        <v>0</v>
      </c>
      <c r="D1101" s="358">
        <v>0</v>
      </c>
      <c r="E1101" s="319" t="str">
        <f t="shared" si="110"/>
        <v/>
      </c>
      <c r="F1101" s="287" t="str">
        <f t="shared" si="108"/>
        <v>否</v>
      </c>
      <c r="G1101" s="156" t="str">
        <f t="shared" si="109"/>
        <v>项</v>
      </c>
    </row>
    <row r="1102" ht="36" customHeight="1" spans="1:7">
      <c r="A1102" s="454" t="s">
        <v>2030</v>
      </c>
      <c r="B1102" s="315" t="s">
        <v>2031</v>
      </c>
      <c r="C1102" s="358">
        <v>0</v>
      </c>
      <c r="D1102" s="358">
        <v>0</v>
      </c>
      <c r="E1102" s="319" t="str">
        <f t="shared" si="110"/>
        <v/>
      </c>
      <c r="F1102" s="287" t="str">
        <f t="shared" si="108"/>
        <v>否</v>
      </c>
      <c r="G1102" s="156" t="str">
        <f t="shared" si="109"/>
        <v>项</v>
      </c>
    </row>
    <row r="1103" ht="36" customHeight="1" spans="1:7">
      <c r="A1103" s="454" t="s">
        <v>2032</v>
      </c>
      <c r="B1103" s="315" t="s">
        <v>2033</v>
      </c>
      <c r="C1103" s="358">
        <v>0</v>
      </c>
      <c r="D1103" s="358">
        <v>0</v>
      </c>
      <c r="E1103" s="319" t="str">
        <f t="shared" si="110"/>
        <v/>
      </c>
      <c r="F1103" s="287" t="str">
        <f t="shared" si="108"/>
        <v>否</v>
      </c>
      <c r="G1103" s="156" t="str">
        <f t="shared" si="109"/>
        <v>项</v>
      </c>
    </row>
    <row r="1104" ht="36" customHeight="1" spans="1:7">
      <c r="A1104" s="454" t="s">
        <v>2034</v>
      </c>
      <c r="B1104" s="315" t="s">
        <v>2035</v>
      </c>
      <c r="C1104" s="358">
        <v>0</v>
      </c>
      <c r="D1104" s="358">
        <v>0</v>
      </c>
      <c r="E1104" s="319" t="str">
        <f t="shared" si="110"/>
        <v/>
      </c>
      <c r="F1104" s="287" t="str">
        <f t="shared" si="108"/>
        <v>否</v>
      </c>
      <c r="G1104" s="156" t="str">
        <f t="shared" si="109"/>
        <v>项</v>
      </c>
    </row>
    <row r="1105" ht="36" customHeight="1" spans="1:7">
      <c r="A1105" s="454" t="s">
        <v>2036</v>
      </c>
      <c r="B1105" s="315" t="s">
        <v>180</v>
      </c>
      <c r="C1105" s="358">
        <v>0</v>
      </c>
      <c r="D1105" s="358">
        <v>0</v>
      </c>
      <c r="E1105" s="319" t="str">
        <f t="shared" si="110"/>
        <v/>
      </c>
      <c r="F1105" s="287" t="str">
        <f t="shared" si="108"/>
        <v>否</v>
      </c>
      <c r="G1105" s="156" t="str">
        <f t="shared" si="109"/>
        <v>项</v>
      </c>
    </row>
    <row r="1106" ht="36" customHeight="1" spans="1:7">
      <c r="A1106" s="454" t="s">
        <v>2037</v>
      </c>
      <c r="B1106" s="315" t="s">
        <v>2038</v>
      </c>
      <c r="C1106" s="358"/>
      <c r="D1106" s="358"/>
      <c r="E1106" s="319"/>
      <c r="F1106" s="287" t="str">
        <f t="shared" si="108"/>
        <v>否</v>
      </c>
      <c r="G1106" s="156" t="str">
        <f t="shared" si="109"/>
        <v>项</v>
      </c>
    </row>
    <row r="1107" ht="36" customHeight="1" spans="1:7">
      <c r="A1107" s="453" t="s">
        <v>2039</v>
      </c>
      <c r="B1107" s="311" t="s">
        <v>2040</v>
      </c>
      <c r="C1107" s="355">
        <v>150</v>
      </c>
      <c r="D1107" s="355">
        <v>3</v>
      </c>
      <c r="E1107" s="324"/>
      <c r="F1107" s="287" t="str">
        <f t="shared" si="108"/>
        <v>是</v>
      </c>
      <c r="G1107" s="156" t="str">
        <f t="shared" si="109"/>
        <v>款</v>
      </c>
    </row>
    <row r="1108" ht="36" customHeight="1" spans="1:7">
      <c r="A1108" s="454" t="s">
        <v>2041</v>
      </c>
      <c r="B1108" s="315" t="s">
        <v>162</v>
      </c>
      <c r="C1108" s="358">
        <v>0</v>
      </c>
      <c r="D1108" s="358">
        <v>0</v>
      </c>
      <c r="E1108" s="319" t="str">
        <f t="shared" ref="E1108:E1111" si="111">IF(C1108&gt;0,D1108/C1108-1,IF(C1108&lt;0,-(D1108/C1108-1),""))</f>
        <v/>
      </c>
      <c r="F1108" s="287" t="str">
        <f t="shared" si="108"/>
        <v>否</v>
      </c>
      <c r="G1108" s="156" t="str">
        <f t="shared" si="109"/>
        <v>项</v>
      </c>
    </row>
    <row r="1109" ht="36" customHeight="1" spans="1:7">
      <c r="A1109" s="454" t="s">
        <v>2042</v>
      </c>
      <c r="B1109" s="315" t="s">
        <v>164</v>
      </c>
      <c r="C1109" s="358">
        <v>150</v>
      </c>
      <c r="D1109" s="358">
        <v>1</v>
      </c>
      <c r="E1109" s="319">
        <f t="shared" si="111"/>
        <v>-0.993333333333333</v>
      </c>
      <c r="F1109" s="287" t="str">
        <f t="shared" si="108"/>
        <v>是</v>
      </c>
      <c r="G1109" s="156" t="str">
        <f t="shared" si="109"/>
        <v>项</v>
      </c>
    </row>
    <row r="1110" ht="36" customHeight="1" spans="1:7">
      <c r="A1110" s="454" t="s">
        <v>2043</v>
      </c>
      <c r="B1110" s="315" t="s">
        <v>166</v>
      </c>
      <c r="C1110" s="358">
        <v>0</v>
      </c>
      <c r="D1110" s="358">
        <v>0</v>
      </c>
      <c r="E1110" s="319" t="str">
        <f t="shared" si="111"/>
        <v/>
      </c>
      <c r="F1110" s="287" t="str">
        <f t="shared" si="108"/>
        <v>否</v>
      </c>
      <c r="G1110" s="156" t="str">
        <f t="shared" si="109"/>
        <v>项</v>
      </c>
    </row>
    <row r="1111" ht="36" customHeight="1" spans="1:7">
      <c r="A1111" s="454" t="s">
        <v>2044</v>
      </c>
      <c r="B1111" s="315" t="s">
        <v>2045</v>
      </c>
      <c r="C1111" s="358">
        <v>0</v>
      </c>
      <c r="D1111" s="358">
        <v>0</v>
      </c>
      <c r="E1111" s="319" t="str">
        <f t="shared" si="111"/>
        <v/>
      </c>
      <c r="F1111" s="287" t="str">
        <f t="shared" si="108"/>
        <v>否</v>
      </c>
      <c r="G1111" s="156" t="str">
        <f t="shared" si="109"/>
        <v>项</v>
      </c>
    </row>
    <row r="1112" ht="36" customHeight="1" spans="1:7">
      <c r="A1112" s="454" t="s">
        <v>2046</v>
      </c>
      <c r="B1112" s="315" t="s">
        <v>2047</v>
      </c>
      <c r="C1112" s="358"/>
      <c r="D1112" s="358">
        <v>2</v>
      </c>
      <c r="E1112" s="319"/>
      <c r="F1112" s="287" t="str">
        <f t="shared" si="108"/>
        <v>是</v>
      </c>
      <c r="G1112" s="156" t="str">
        <f t="shared" si="109"/>
        <v>项</v>
      </c>
    </row>
    <row r="1113" ht="36" customHeight="1" spans="1:7">
      <c r="A1113" s="453" t="s">
        <v>2048</v>
      </c>
      <c r="B1113" s="311" t="s">
        <v>2049</v>
      </c>
      <c r="C1113" s="355"/>
      <c r="D1113" s="355"/>
      <c r="E1113" s="324"/>
      <c r="F1113" s="287" t="str">
        <f t="shared" si="108"/>
        <v>否</v>
      </c>
      <c r="G1113" s="156" t="str">
        <f t="shared" si="109"/>
        <v>款</v>
      </c>
    </row>
    <row r="1114" ht="36" customHeight="1" spans="1:7">
      <c r="A1114" s="454" t="s">
        <v>2050</v>
      </c>
      <c r="B1114" s="315" t="s">
        <v>2051</v>
      </c>
      <c r="C1114" s="358">
        <v>0</v>
      </c>
      <c r="D1114" s="358">
        <v>0</v>
      </c>
      <c r="E1114" s="319" t="str">
        <f t="shared" ref="E1114:E1124" si="112">IF(C1114&gt;0,D1114/C1114-1,IF(C1114&lt;0,-(D1114/C1114-1),""))</f>
        <v/>
      </c>
      <c r="F1114" s="287" t="str">
        <f t="shared" si="108"/>
        <v>否</v>
      </c>
      <c r="G1114" s="156" t="str">
        <f t="shared" si="109"/>
        <v>项</v>
      </c>
    </row>
    <row r="1115" ht="36" customHeight="1" spans="1:7">
      <c r="A1115" s="454" t="s">
        <v>2052</v>
      </c>
      <c r="B1115" s="315" t="s">
        <v>2053</v>
      </c>
      <c r="C1115" s="358"/>
      <c r="D1115" s="358"/>
      <c r="E1115" s="319"/>
      <c r="F1115" s="287" t="str">
        <f t="shared" si="108"/>
        <v>否</v>
      </c>
      <c r="G1115" s="156" t="str">
        <f t="shared" si="109"/>
        <v>项</v>
      </c>
    </row>
    <row r="1116" ht="36" customHeight="1" spans="1:8">
      <c r="A1116" s="457" t="s">
        <v>2054</v>
      </c>
      <c r="B1116" s="458" t="s">
        <v>543</v>
      </c>
      <c r="C1116" s="459"/>
      <c r="D1116" s="459"/>
      <c r="E1116" s="324"/>
      <c r="F1116" s="287" t="str">
        <f t="shared" si="108"/>
        <v>否</v>
      </c>
      <c r="G1116" s="156" t="str">
        <f t="shared" si="109"/>
        <v>项</v>
      </c>
      <c r="H1116" s="460"/>
    </row>
    <row r="1117" ht="36" customHeight="1" spans="1:7">
      <c r="A1117" s="453" t="s">
        <v>112</v>
      </c>
      <c r="B1117" s="311" t="s">
        <v>113</v>
      </c>
      <c r="C1117" s="355">
        <v>15</v>
      </c>
      <c r="D1117" s="355">
        <v>42</v>
      </c>
      <c r="E1117" s="324"/>
      <c r="F1117" s="287" t="str">
        <f t="shared" si="108"/>
        <v>是</v>
      </c>
      <c r="G1117" s="156" t="str">
        <f t="shared" si="109"/>
        <v>类</v>
      </c>
    </row>
    <row r="1118" ht="36" customHeight="1" spans="1:7">
      <c r="A1118" s="453" t="s">
        <v>2055</v>
      </c>
      <c r="B1118" s="311" t="s">
        <v>2056</v>
      </c>
      <c r="C1118" s="355">
        <f>SUM(C1119:C1124)</f>
        <v>15</v>
      </c>
      <c r="D1118" s="355">
        <f>SUM(D1119:D1124)</f>
        <v>42</v>
      </c>
      <c r="E1118" s="324">
        <f t="shared" si="112"/>
        <v>1.8</v>
      </c>
      <c r="F1118" s="287" t="str">
        <f t="shared" si="108"/>
        <v>是</v>
      </c>
      <c r="G1118" s="156" t="str">
        <f t="shared" si="109"/>
        <v>款</v>
      </c>
    </row>
    <row r="1119" s="420" customFormat="1" ht="36" customHeight="1" spans="1:7">
      <c r="A1119" s="467" t="s">
        <v>2057</v>
      </c>
      <c r="B1119" s="468" t="s">
        <v>162</v>
      </c>
      <c r="C1119" s="388">
        <v>0</v>
      </c>
      <c r="D1119" s="388">
        <v>0</v>
      </c>
      <c r="E1119" s="319" t="str">
        <f t="shared" si="112"/>
        <v/>
      </c>
      <c r="F1119" s="287" t="str">
        <f t="shared" si="108"/>
        <v>否</v>
      </c>
      <c r="G1119" s="420" t="str">
        <f t="shared" si="109"/>
        <v>项</v>
      </c>
    </row>
    <row r="1120" s="420" customFormat="1" ht="36" customHeight="1" spans="1:7">
      <c r="A1120" s="467" t="s">
        <v>2058</v>
      </c>
      <c r="B1120" s="468" t="s">
        <v>164</v>
      </c>
      <c r="C1120" s="388">
        <v>15</v>
      </c>
      <c r="D1120" s="388">
        <v>42</v>
      </c>
      <c r="E1120" s="319">
        <f t="shared" si="112"/>
        <v>1.8</v>
      </c>
      <c r="F1120" s="287" t="str">
        <f t="shared" si="108"/>
        <v>是</v>
      </c>
      <c r="G1120" s="420" t="str">
        <f t="shared" si="109"/>
        <v>项</v>
      </c>
    </row>
    <row r="1121" ht="36" customHeight="1" spans="1:7">
      <c r="A1121" s="454" t="s">
        <v>2059</v>
      </c>
      <c r="B1121" s="315" t="s">
        <v>166</v>
      </c>
      <c r="C1121" s="358">
        <v>0</v>
      </c>
      <c r="D1121" s="358">
        <v>0</v>
      </c>
      <c r="E1121" s="319" t="str">
        <f t="shared" si="112"/>
        <v/>
      </c>
      <c r="F1121" s="287" t="str">
        <f t="shared" si="108"/>
        <v>否</v>
      </c>
      <c r="G1121" s="156" t="str">
        <f t="shared" si="109"/>
        <v>项</v>
      </c>
    </row>
    <row r="1122" ht="36" customHeight="1" spans="1:7">
      <c r="A1122" s="454" t="s">
        <v>2060</v>
      </c>
      <c r="B1122" s="315" t="s">
        <v>2061</v>
      </c>
      <c r="C1122" s="358">
        <v>0</v>
      </c>
      <c r="D1122" s="358">
        <v>0</v>
      </c>
      <c r="E1122" s="319" t="str">
        <f t="shared" si="112"/>
        <v/>
      </c>
      <c r="F1122" s="287" t="str">
        <f t="shared" si="108"/>
        <v>否</v>
      </c>
      <c r="G1122" s="156" t="str">
        <f t="shared" si="109"/>
        <v>项</v>
      </c>
    </row>
    <row r="1123" ht="36" customHeight="1" spans="1:7">
      <c r="A1123" s="454" t="s">
        <v>2062</v>
      </c>
      <c r="B1123" s="315" t="s">
        <v>180</v>
      </c>
      <c r="C1123" s="358">
        <v>0</v>
      </c>
      <c r="D1123" s="358">
        <v>0</v>
      </c>
      <c r="E1123" s="319" t="str">
        <f t="shared" si="112"/>
        <v/>
      </c>
      <c r="F1123" s="287" t="str">
        <f t="shared" si="108"/>
        <v>否</v>
      </c>
      <c r="G1123" s="156" t="str">
        <f t="shared" si="109"/>
        <v>项</v>
      </c>
    </row>
    <row r="1124" ht="36" customHeight="1" spans="1:7">
      <c r="A1124" s="454" t="s">
        <v>2063</v>
      </c>
      <c r="B1124" s="315" t="s">
        <v>2064</v>
      </c>
      <c r="C1124" s="358">
        <v>0</v>
      </c>
      <c r="D1124" s="358">
        <v>0</v>
      </c>
      <c r="E1124" s="319" t="str">
        <f t="shared" si="112"/>
        <v/>
      </c>
      <c r="F1124" s="287" t="str">
        <f t="shared" si="108"/>
        <v>否</v>
      </c>
      <c r="G1124" s="156" t="str">
        <f t="shared" si="109"/>
        <v>项</v>
      </c>
    </row>
    <row r="1125" ht="36" customHeight="1" spans="1:7">
      <c r="A1125" s="322">
        <v>21702</v>
      </c>
      <c r="B1125" s="472" t="s">
        <v>2065</v>
      </c>
      <c r="C1125" s="355"/>
      <c r="D1125" s="355"/>
      <c r="E1125" s="324"/>
      <c r="F1125" s="287" t="str">
        <f t="shared" si="108"/>
        <v>否</v>
      </c>
      <c r="G1125" s="156" t="str">
        <f t="shared" si="109"/>
        <v>款</v>
      </c>
    </row>
    <row r="1126" ht="36" customHeight="1" spans="1:7">
      <c r="A1126" s="473">
        <v>2170201</v>
      </c>
      <c r="B1126" s="474" t="s">
        <v>2066</v>
      </c>
      <c r="C1126" s="358">
        <v>0</v>
      </c>
      <c r="D1126" s="358">
        <v>0</v>
      </c>
      <c r="E1126" s="319" t="str">
        <f t="shared" ref="E1126:E1133" si="113">IF(C1126&gt;0,D1126/C1126-1,IF(C1126&lt;0,-(D1126/C1126-1),""))</f>
        <v/>
      </c>
      <c r="F1126" s="287" t="str">
        <f t="shared" si="108"/>
        <v>否</v>
      </c>
      <c r="G1126" s="156" t="str">
        <f t="shared" si="109"/>
        <v>项</v>
      </c>
    </row>
    <row r="1127" ht="36" customHeight="1" spans="1:7">
      <c r="A1127" s="473">
        <v>2170202</v>
      </c>
      <c r="B1127" s="474" t="s">
        <v>2067</v>
      </c>
      <c r="C1127" s="358">
        <v>0</v>
      </c>
      <c r="D1127" s="358">
        <v>0</v>
      </c>
      <c r="E1127" s="319" t="str">
        <f t="shared" si="113"/>
        <v/>
      </c>
      <c r="F1127" s="287" t="str">
        <f t="shared" si="108"/>
        <v>否</v>
      </c>
      <c r="G1127" s="156" t="str">
        <f t="shared" si="109"/>
        <v>项</v>
      </c>
    </row>
    <row r="1128" ht="36" customHeight="1" spans="1:7">
      <c r="A1128" s="473">
        <v>2170203</v>
      </c>
      <c r="B1128" s="474" t="s">
        <v>2068</v>
      </c>
      <c r="C1128" s="358">
        <v>0</v>
      </c>
      <c r="D1128" s="358">
        <v>0</v>
      </c>
      <c r="E1128" s="319" t="str">
        <f t="shared" si="113"/>
        <v/>
      </c>
      <c r="F1128" s="287" t="str">
        <f t="shared" si="108"/>
        <v>否</v>
      </c>
      <c r="G1128" s="156" t="str">
        <f t="shared" si="109"/>
        <v>项</v>
      </c>
    </row>
    <row r="1129" ht="36" customHeight="1" spans="1:7">
      <c r="A1129" s="473">
        <v>2170204</v>
      </c>
      <c r="B1129" s="474" t="s">
        <v>2069</v>
      </c>
      <c r="C1129" s="358">
        <v>0</v>
      </c>
      <c r="D1129" s="358">
        <v>0</v>
      </c>
      <c r="E1129" s="319" t="str">
        <f t="shared" si="113"/>
        <v/>
      </c>
      <c r="F1129" s="287" t="str">
        <f t="shared" si="108"/>
        <v>否</v>
      </c>
      <c r="G1129" s="156" t="str">
        <f t="shared" si="109"/>
        <v>项</v>
      </c>
    </row>
    <row r="1130" ht="36" customHeight="1" spans="1:7">
      <c r="A1130" s="473">
        <v>2170205</v>
      </c>
      <c r="B1130" s="474" t="s">
        <v>2070</v>
      </c>
      <c r="C1130" s="358">
        <v>0</v>
      </c>
      <c r="D1130" s="358">
        <v>0</v>
      </c>
      <c r="E1130" s="319" t="str">
        <f t="shared" si="113"/>
        <v/>
      </c>
      <c r="F1130" s="287" t="str">
        <f t="shared" si="108"/>
        <v>否</v>
      </c>
      <c r="G1130" s="156" t="str">
        <f t="shared" si="109"/>
        <v>项</v>
      </c>
    </row>
    <row r="1131" ht="36" customHeight="1" spans="1:7">
      <c r="A1131" s="473">
        <v>2170206</v>
      </c>
      <c r="B1131" s="474" t="s">
        <v>2071</v>
      </c>
      <c r="C1131" s="358">
        <v>0</v>
      </c>
      <c r="D1131" s="358">
        <v>0</v>
      </c>
      <c r="E1131" s="319" t="str">
        <f t="shared" si="113"/>
        <v/>
      </c>
      <c r="F1131" s="287" t="str">
        <f t="shared" si="108"/>
        <v>否</v>
      </c>
      <c r="G1131" s="156" t="str">
        <f t="shared" si="109"/>
        <v>项</v>
      </c>
    </row>
    <row r="1132" ht="36" customHeight="1" spans="1:7">
      <c r="A1132" s="473">
        <v>2170207</v>
      </c>
      <c r="B1132" s="474" t="s">
        <v>2072</v>
      </c>
      <c r="C1132" s="358">
        <v>0</v>
      </c>
      <c r="D1132" s="358">
        <v>0</v>
      </c>
      <c r="E1132" s="319" t="str">
        <f t="shared" si="113"/>
        <v/>
      </c>
      <c r="F1132" s="287" t="str">
        <f t="shared" si="108"/>
        <v>否</v>
      </c>
      <c r="G1132" s="156" t="str">
        <f t="shared" si="109"/>
        <v>项</v>
      </c>
    </row>
    <row r="1133" ht="36" customHeight="1" spans="1:7">
      <c r="A1133" s="473">
        <v>2170208</v>
      </c>
      <c r="B1133" s="474" t="s">
        <v>2073</v>
      </c>
      <c r="C1133" s="358">
        <v>0</v>
      </c>
      <c r="D1133" s="358">
        <v>0</v>
      </c>
      <c r="E1133" s="319" t="str">
        <f t="shared" si="113"/>
        <v/>
      </c>
      <c r="F1133" s="287" t="str">
        <f t="shared" si="108"/>
        <v>否</v>
      </c>
      <c r="G1133" s="156" t="str">
        <f t="shared" si="109"/>
        <v>项</v>
      </c>
    </row>
    <row r="1134" ht="36" customHeight="1" spans="1:7">
      <c r="A1134" s="473">
        <v>2170299</v>
      </c>
      <c r="B1134" s="474" t="s">
        <v>2074</v>
      </c>
      <c r="C1134" s="358"/>
      <c r="D1134" s="358"/>
      <c r="E1134" s="319"/>
      <c r="F1134" s="287" t="str">
        <f t="shared" si="108"/>
        <v>否</v>
      </c>
      <c r="G1134" s="156" t="str">
        <f t="shared" si="109"/>
        <v>项</v>
      </c>
    </row>
    <row r="1135" ht="36" customHeight="1" spans="1:7">
      <c r="A1135" s="453" t="s">
        <v>2075</v>
      </c>
      <c r="B1135" s="311" t="s">
        <v>2076</v>
      </c>
      <c r="C1135" s="355"/>
      <c r="D1135" s="355"/>
      <c r="E1135" s="324"/>
      <c r="F1135" s="287" t="str">
        <f t="shared" si="108"/>
        <v>否</v>
      </c>
      <c r="G1135" s="156" t="str">
        <f t="shared" si="109"/>
        <v>款</v>
      </c>
    </row>
    <row r="1136" ht="36" customHeight="1" spans="1:7">
      <c r="A1136" s="454" t="s">
        <v>2077</v>
      </c>
      <c r="B1136" s="315" t="s">
        <v>2078</v>
      </c>
      <c r="C1136" s="358">
        <v>0</v>
      </c>
      <c r="D1136" s="358">
        <v>0</v>
      </c>
      <c r="E1136" s="319" t="str">
        <f t="shared" ref="E1136:E1139" si="114">IF(C1136&gt;0,D1136/C1136-1,IF(C1136&lt;0,-(D1136/C1136-1),""))</f>
        <v/>
      </c>
      <c r="F1136" s="287" t="str">
        <f t="shared" si="108"/>
        <v>否</v>
      </c>
      <c r="G1136" s="156" t="str">
        <f t="shared" si="109"/>
        <v>项</v>
      </c>
    </row>
    <row r="1137" ht="36" customHeight="1" spans="1:7">
      <c r="A1137" s="454" t="s">
        <v>2079</v>
      </c>
      <c r="B1137" s="315" t="s">
        <v>2080</v>
      </c>
      <c r="C1137" s="358">
        <v>0</v>
      </c>
      <c r="D1137" s="358">
        <v>0</v>
      </c>
      <c r="E1137" s="319" t="str">
        <f t="shared" si="114"/>
        <v/>
      </c>
      <c r="F1137" s="287" t="str">
        <f t="shared" si="108"/>
        <v>否</v>
      </c>
      <c r="G1137" s="156" t="str">
        <f t="shared" si="109"/>
        <v>项</v>
      </c>
    </row>
    <row r="1138" ht="36" customHeight="1" spans="1:7">
      <c r="A1138" s="454" t="s">
        <v>2081</v>
      </c>
      <c r="B1138" s="315" t="s">
        <v>2082</v>
      </c>
      <c r="C1138" s="358"/>
      <c r="D1138" s="358"/>
      <c r="E1138" s="319"/>
      <c r="F1138" s="287" t="str">
        <f t="shared" si="108"/>
        <v>否</v>
      </c>
      <c r="G1138" s="156" t="str">
        <f t="shared" si="109"/>
        <v>项</v>
      </c>
    </row>
    <row r="1139" ht="36" customHeight="1" spans="1:7">
      <c r="A1139" s="454" t="s">
        <v>2083</v>
      </c>
      <c r="B1139" s="315" t="s">
        <v>2084</v>
      </c>
      <c r="C1139" s="358">
        <v>0</v>
      </c>
      <c r="D1139" s="358">
        <v>0</v>
      </c>
      <c r="E1139" s="319" t="str">
        <f t="shared" si="114"/>
        <v/>
      </c>
      <c r="F1139" s="287" t="str">
        <f t="shared" si="108"/>
        <v>否</v>
      </c>
      <c r="G1139" s="156" t="str">
        <f t="shared" si="109"/>
        <v>项</v>
      </c>
    </row>
    <row r="1140" ht="36" customHeight="1" spans="1:7">
      <c r="A1140" s="454" t="s">
        <v>2085</v>
      </c>
      <c r="B1140" s="315" t="s">
        <v>2086</v>
      </c>
      <c r="C1140" s="358"/>
      <c r="D1140" s="358"/>
      <c r="E1140" s="319"/>
      <c r="F1140" s="287" t="str">
        <f t="shared" si="108"/>
        <v>否</v>
      </c>
      <c r="G1140" s="156" t="str">
        <f t="shared" si="109"/>
        <v>项</v>
      </c>
    </row>
    <row r="1141" ht="36" customHeight="1" spans="1:7">
      <c r="A1141" s="453" t="s">
        <v>2087</v>
      </c>
      <c r="B1141" s="311" t="s">
        <v>2088</v>
      </c>
      <c r="C1141" s="355"/>
      <c r="D1141" s="355"/>
      <c r="E1141" s="324"/>
      <c r="F1141" s="287" t="str">
        <f t="shared" si="108"/>
        <v>否</v>
      </c>
      <c r="G1141" s="156" t="str">
        <f t="shared" si="109"/>
        <v>款</v>
      </c>
    </row>
    <row r="1142" ht="36" customHeight="1" spans="1:7">
      <c r="A1142" s="317">
        <v>2179902</v>
      </c>
      <c r="B1142" s="315" t="s">
        <v>2089</v>
      </c>
      <c r="C1142" s="358">
        <v>0</v>
      </c>
      <c r="D1142" s="358">
        <v>0</v>
      </c>
      <c r="E1142" s="319" t="str">
        <f t="shared" ref="E1142:E1156" si="115">IF(C1142&gt;0,D1142/C1142-1,IF(C1142&lt;0,-(D1142/C1142-1),""))</f>
        <v/>
      </c>
      <c r="F1142" s="287" t="str">
        <f t="shared" si="108"/>
        <v>否</v>
      </c>
      <c r="G1142" s="156" t="str">
        <f t="shared" si="109"/>
        <v>项</v>
      </c>
    </row>
    <row r="1143" ht="36" customHeight="1" spans="1:7">
      <c r="A1143" s="317">
        <v>2179999</v>
      </c>
      <c r="B1143" s="315" t="s">
        <v>2086</v>
      </c>
      <c r="C1143" s="358"/>
      <c r="D1143" s="358"/>
      <c r="E1143" s="319"/>
      <c r="F1143" s="287" t="str">
        <f t="shared" si="108"/>
        <v>否</v>
      </c>
      <c r="G1143" s="156" t="str">
        <f t="shared" si="109"/>
        <v>项</v>
      </c>
    </row>
    <row r="1144" ht="36" customHeight="1" spans="1:8">
      <c r="A1144" s="322" t="s">
        <v>2090</v>
      </c>
      <c r="B1144" s="458" t="s">
        <v>543</v>
      </c>
      <c r="C1144" s="355"/>
      <c r="D1144" s="355"/>
      <c r="E1144" s="324"/>
      <c r="F1144" s="287" t="str">
        <f t="shared" si="108"/>
        <v>否</v>
      </c>
      <c r="G1144" s="156" t="str">
        <f t="shared" si="109"/>
        <v>项</v>
      </c>
      <c r="H1144" s="460"/>
    </row>
    <row r="1145" ht="36" customHeight="1" spans="1:7">
      <c r="A1145" s="453" t="s">
        <v>115</v>
      </c>
      <c r="B1145" s="311" t="s">
        <v>116</v>
      </c>
      <c r="C1145" s="355"/>
      <c r="D1145" s="355"/>
      <c r="E1145" s="324"/>
      <c r="F1145" s="287" t="str">
        <f t="shared" si="108"/>
        <v>是</v>
      </c>
      <c r="G1145" s="156" t="str">
        <f t="shared" si="109"/>
        <v>类</v>
      </c>
    </row>
    <row r="1146" ht="36" customHeight="1" spans="1:7">
      <c r="A1146" s="453" t="s">
        <v>2091</v>
      </c>
      <c r="B1146" s="311" t="s">
        <v>2092</v>
      </c>
      <c r="C1146" s="355">
        <v>0</v>
      </c>
      <c r="D1146" s="355">
        <v>0</v>
      </c>
      <c r="E1146" s="324" t="str">
        <f t="shared" si="115"/>
        <v/>
      </c>
      <c r="F1146" s="287" t="str">
        <f t="shared" si="108"/>
        <v>否</v>
      </c>
      <c r="G1146" s="156" t="str">
        <f t="shared" si="109"/>
        <v>款</v>
      </c>
    </row>
    <row r="1147" ht="36" customHeight="1" spans="1:7">
      <c r="A1147" s="453" t="s">
        <v>2093</v>
      </c>
      <c r="B1147" s="311" t="s">
        <v>2094</v>
      </c>
      <c r="C1147" s="355">
        <v>0</v>
      </c>
      <c r="D1147" s="355">
        <v>0</v>
      </c>
      <c r="E1147" s="324" t="str">
        <f t="shared" si="115"/>
        <v/>
      </c>
      <c r="F1147" s="287" t="str">
        <f t="shared" si="108"/>
        <v>否</v>
      </c>
      <c r="G1147" s="156" t="str">
        <f t="shared" si="109"/>
        <v>款</v>
      </c>
    </row>
    <row r="1148" ht="36" customHeight="1" spans="1:7">
      <c r="A1148" s="453" t="s">
        <v>2095</v>
      </c>
      <c r="B1148" s="311" t="s">
        <v>2096</v>
      </c>
      <c r="C1148" s="355">
        <v>0</v>
      </c>
      <c r="D1148" s="355">
        <v>0</v>
      </c>
      <c r="E1148" s="324" t="str">
        <f t="shared" si="115"/>
        <v/>
      </c>
      <c r="F1148" s="287" t="str">
        <f t="shared" si="108"/>
        <v>否</v>
      </c>
      <c r="G1148" s="156" t="str">
        <f t="shared" si="109"/>
        <v>款</v>
      </c>
    </row>
    <row r="1149" ht="36" customHeight="1" spans="1:7">
      <c r="A1149" s="453" t="s">
        <v>2097</v>
      </c>
      <c r="B1149" s="311" t="s">
        <v>2098</v>
      </c>
      <c r="C1149" s="355">
        <v>0</v>
      </c>
      <c r="D1149" s="355">
        <v>0</v>
      </c>
      <c r="E1149" s="324" t="str">
        <f t="shared" si="115"/>
        <v/>
      </c>
      <c r="F1149" s="287" t="str">
        <f t="shared" si="108"/>
        <v>否</v>
      </c>
      <c r="G1149" s="156" t="str">
        <f t="shared" si="109"/>
        <v>款</v>
      </c>
    </row>
    <row r="1150" ht="36" customHeight="1" spans="1:7">
      <c r="A1150" s="453" t="s">
        <v>2099</v>
      </c>
      <c r="B1150" s="311" t="s">
        <v>2100</v>
      </c>
      <c r="C1150" s="355">
        <v>0</v>
      </c>
      <c r="D1150" s="355">
        <v>0</v>
      </c>
      <c r="E1150" s="324" t="str">
        <f t="shared" si="115"/>
        <v/>
      </c>
      <c r="F1150" s="287" t="str">
        <f t="shared" si="108"/>
        <v>否</v>
      </c>
      <c r="G1150" s="156" t="str">
        <f t="shared" si="109"/>
        <v>款</v>
      </c>
    </row>
    <row r="1151" ht="36" customHeight="1" spans="1:7">
      <c r="A1151" s="453" t="s">
        <v>2101</v>
      </c>
      <c r="B1151" s="311" t="s">
        <v>2102</v>
      </c>
      <c r="C1151" s="355">
        <v>0</v>
      </c>
      <c r="D1151" s="355">
        <v>0</v>
      </c>
      <c r="E1151" s="324" t="str">
        <f t="shared" si="115"/>
        <v/>
      </c>
      <c r="F1151" s="287" t="str">
        <f t="shared" si="108"/>
        <v>否</v>
      </c>
      <c r="G1151" s="156" t="str">
        <f t="shared" si="109"/>
        <v>款</v>
      </c>
    </row>
    <row r="1152" ht="36" customHeight="1" spans="1:7">
      <c r="A1152" s="453" t="s">
        <v>2103</v>
      </c>
      <c r="B1152" s="311" t="s">
        <v>2104</v>
      </c>
      <c r="C1152" s="355">
        <v>0</v>
      </c>
      <c r="D1152" s="355">
        <v>0</v>
      </c>
      <c r="E1152" s="324" t="str">
        <f t="shared" si="115"/>
        <v/>
      </c>
      <c r="F1152" s="287" t="str">
        <f t="shared" si="108"/>
        <v>否</v>
      </c>
      <c r="G1152" s="156" t="str">
        <f t="shared" si="109"/>
        <v>款</v>
      </c>
    </row>
    <row r="1153" ht="36" customHeight="1" spans="1:7">
      <c r="A1153" s="453" t="s">
        <v>2105</v>
      </c>
      <c r="B1153" s="311" t="s">
        <v>2106</v>
      </c>
      <c r="C1153" s="355">
        <v>0</v>
      </c>
      <c r="D1153" s="355">
        <v>0</v>
      </c>
      <c r="E1153" s="324" t="str">
        <f t="shared" si="115"/>
        <v/>
      </c>
      <c r="F1153" s="287" t="str">
        <f t="shared" si="108"/>
        <v>否</v>
      </c>
      <c r="G1153" s="156" t="str">
        <f t="shared" si="109"/>
        <v>款</v>
      </c>
    </row>
    <row r="1154" ht="36" customHeight="1" spans="1:7">
      <c r="A1154" s="453" t="s">
        <v>2107</v>
      </c>
      <c r="B1154" s="311" t="s">
        <v>2108</v>
      </c>
      <c r="C1154" s="355">
        <v>0</v>
      </c>
      <c r="D1154" s="355">
        <v>0</v>
      </c>
      <c r="E1154" s="324" t="str">
        <f t="shared" si="115"/>
        <v/>
      </c>
      <c r="F1154" s="287" t="str">
        <f t="shared" si="108"/>
        <v>否</v>
      </c>
      <c r="G1154" s="156" t="str">
        <f t="shared" si="109"/>
        <v>款</v>
      </c>
    </row>
    <row r="1155" ht="36" customHeight="1" spans="1:7">
      <c r="A1155" s="453" t="s">
        <v>117</v>
      </c>
      <c r="B1155" s="311" t="s">
        <v>118</v>
      </c>
      <c r="C1155" s="355">
        <v>340</v>
      </c>
      <c r="D1155" s="355">
        <v>473</v>
      </c>
      <c r="E1155" s="324">
        <f t="shared" si="115"/>
        <v>0.391176470588235</v>
      </c>
      <c r="F1155" s="287" t="str">
        <f t="shared" si="108"/>
        <v>是</v>
      </c>
      <c r="G1155" s="156" t="str">
        <f t="shared" si="109"/>
        <v>类</v>
      </c>
    </row>
    <row r="1156" ht="36" customHeight="1" spans="1:7">
      <c r="A1156" s="453" t="s">
        <v>2109</v>
      </c>
      <c r="B1156" s="311" t="s">
        <v>2110</v>
      </c>
      <c r="C1156" s="355">
        <v>340</v>
      </c>
      <c r="D1156" s="355">
        <v>473</v>
      </c>
      <c r="E1156" s="324">
        <f t="shared" si="115"/>
        <v>0.391176470588235</v>
      </c>
      <c r="F1156" s="287" t="str">
        <f t="shared" ref="F1156:F1219" si="116">IF(LEN(A1156)=3,"是",IF(B1156&lt;&gt;"",IF(SUM(C1156:D1156)&lt;&gt;0,"是","否"),"是"))</f>
        <v>是</v>
      </c>
      <c r="G1156" s="156" t="str">
        <f t="shared" ref="G1156:G1219" si="117">IF(LEN(A1156)=3,"类",IF(LEN(A1156)=5,"款","项"))</f>
        <v>款</v>
      </c>
    </row>
    <row r="1157" ht="36" customHeight="1" spans="1:7">
      <c r="A1157" s="454" t="s">
        <v>2111</v>
      </c>
      <c r="B1157" s="315" t="s">
        <v>162</v>
      </c>
      <c r="C1157" s="358">
        <v>255</v>
      </c>
      <c r="D1157" s="358">
        <v>200</v>
      </c>
      <c r="E1157" s="319"/>
      <c r="F1157" s="287" t="str">
        <f t="shared" si="116"/>
        <v>是</v>
      </c>
      <c r="G1157" s="156" t="str">
        <f t="shared" si="117"/>
        <v>项</v>
      </c>
    </row>
    <row r="1158" ht="36" customHeight="1" spans="1:7">
      <c r="A1158" s="454" t="s">
        <v>2112</v>
      </c>
      <c r="B1158" s="315" t="s">
        <v>164</v>
      </c>
      <c r="C1158" s="358">
        <v>85</v>
      </c>
      <c r="D1158" s="358">
        <v>118</v>
      </c>
      <c r="E1158" s="319">
        <f>IF(C1158&gt;0,D1158/C1158-1,IF(C1158&lt;0,-(D1158/C1158-1),""))</f>
        <v>0.388235294117647</v>
      </c>
      <c r="F1158" s="287" t="str">
        <f t="shared" si="116"/>
        <v>是</v>
      </c>
      <c r="G1158" s="156" t="str">
        <f t="shared" si="117"/>
        <v>项</v>
      </c>
    </row>
    <row r="1159" ht="36" customHeight="1" spans="1:7">
      <c r="A1159" s="454" t="s">
        <v>2113</v>
      </c>
      <c r="B1159" s="315" t="s">
        <v>166</v>
      </c>
      <c r="C1159" s="358"/>
      <c r="D1159" s="358"/>
      <c r="E1159" s="319"/>
      <c r="F1159" s="287" t="str">
        <f t="shared" si="116"/>
        <v>否</v>
      </c>
      <c r="G1159" s="156" t="str">
        <f t="shared" si="117"/>
        <v>项</v>
      </c>
    </row>
    <row r="1160" ht="36" customHeight="1" spans="1:7">
      <c r="A1160" s="454" t="s">
        <v>2114</v>
      </c>
      <c r="B1160" s="315" t="s">
        <v>2115</v>
      </c>
      <c r="C1160" s="358"/>
      <c r="D1160" s="358"/>
      <c r="E1160" s="319"/>
      <c r="F1160" s="287" t="str">
        <f t="shared" si="116"/>
        <v>否</v>
      </c>
      <c r="G1160" s="156" t="str">
        <f t="shared" si="117"/>
        <v>项</v>
      </c>
    </row>
    <row r="1161" ht="36" customHeight="1" spans="1:7">
      <c r="A1161" s="454" t="s">
        <v>2116</v>
      </c>
      <c r="B1161" s="315" t="s">
        <v>2117</v>
      </c>
      <c r="C1161" s="358"/>
      <c r="D1161" s="358">
        <v>71</v>
      </c>
      <c r="E1161" s="319"/>
      <c r="F1161" s="287" t="str">
        <f t="shared" si="116"/>
        <v>是</v>
      </c>
      <c r="G1161" s="156" t="str">
        <f t="shared" si="117"/>
        <v>项</v>
      </c>
    </row>
    <row r="1162" ht="36" customHeight="1" spans="1:7">
      <c r="A1162" s="454" t="s">
        <v>2118</v>
      </c>
      <c r="B1162" s="315" t="s">
        <v>2119</v>
      </c>
      <c r="C1162" s="358"/>
      <c r="D1162" s="358"/>
      <c r="E1162" s="319"/>
      <c r="F1162" s="287" t="str">
        <f t="shared" si="116"/>
        <v>否</v>
      </c>
      <c r="G1162" s="156" t="str">
        <f t="shared" si="117"/>
        <v>项</v>
      </c>
    </row>
    <row r="1163" ht="36" customHeight="1" spans="1:7">
      <c r="A1163" s="454" t="s">
        <v>2120</v>
      </c>
      <c r="B1163" s="315" t="s">
        <v>2121</v>
      </c>
      <c r="C1163" s="358"/>
      <c r="D1163" s="358"/>
      <c r="E1163" s="319"/>
      <c r="F1163" s="287" t="str">
        <f t="shared" si="116"/>
        <v>否</v>
      </c>
      <c r="G1163" s="156" t="str">
        <f t="shared" si="117"/>
        <v>项</v>
      </c>
    </row>
    <row r="1164" ht="36" customHeight="1" spans="1:7">
      <c r="A1164" s="454" t="s">
        <v>2122</v>
      </c>
      <c r="B1164" s="315" t="s">
        <v>2123</v>
      </c>
      <c r="C1164" s="358"/>
      <c r="D1164" s="358"/>
      <c r="E1164" s="319"/>
      <c r="F1164" s="287" t="str">
        <f t="shared" si="116"/>
        <v>否</v>
      </c>
      <c r="G1164" s="156" t="str">
        <f t="shared" si="117"/>
        <v>项</v>
      </c>
    </row>
    <row r="1165" ht="36" customHeight="1" spans="1:7">
      <c r="A1165" s="454" t="s">
        <v>2124</v>
      </c>
      <c r="B1165" s="315" t="s">
        <v>2125</v>
      </c>
      <c r="C1165" s="358">
        <v>0</v>
      </c>
      <c r="D1165" s="358">
        <v>0</v>
      </c>
      <c r="E1165" s="319" t="str">
        <f t="shared" ref="E1165:E1169" si="118">IF(C1165&gt;0,D1165/C1165-1,IF(C1165&lt;0,-(D1165/C1165-1),""))</f>
        <v/>
      </c>
      <c r="F1165" s="287" t="str">
        <f t="shared" si="116"/>
        <v>否</v>
      </c>
      <c r="G1165" s="156" t="str">
        <f t="shared" si="117"/>
        <v>项</v>
      </c>
    </row>
    <row r="1166" ht="36" customHeight="1" spans="1:7">
      <c r="A1166" s="454" t="s">
        <v>2126</v>
      </c>
      <c r="B1166" s="315" t="s">
        <v>2127</v>
      </c>
      <c r="C1166" s="358"/>
      <c r="D1166" s="358"/>
      <c r="E1166" s="319"/>
      <c r="F1166" s="287" t="str">
        <f t="shared" si="116"/>
        <v>否</v>
      </c>
      <c r="G1166" s="156" t="str">
        <f t="shared" si="117"/>
        <v>项</v>
      </c>
    </row>
    <row r="1167" ht="36" customHeight="1" spans="1:7">
      <c r="A1167" s="454" t="s">
        <v>2128</v>
      </c>
      <c r="B1167" s="315" t="s">
        <v>2129</v>
      </c>
      <c r="C1167" s="358"/>
      <c r="D1167" s="358"/>
      <c r="E1167" s="319"/>
      <c r="F1167" s="287" t="str">
        <f t="shared" si="116"/>
        <v>否</v>
      </c>
      <c r="G1167" s="156" t="str">
        <f t="shared" si="117"/>
        <v>项</v>
      </c>
    </row>
    <row r="1168" ht="36" customHeight="1" spans="1:7">
      <c r="A1168" s="454" t="s">
        <v>2130</v>
      </c>
      <c r="B1168" s="315" t="s">
        <v>2131</v>
      </c>
      <c r="C1168" s="358">
        <v>0</v>
      </c>
      <c r="D1168" s="358">
        <v>0</v>
      </c>
      <c r="E1168" s="319" t="str">
        <f t="shared" si="118"/>
        <v/>
      </c>
      <c r="F1168" s="287" t="str">
        <f t="shared" si="116"/>
        <v>否</v>
      </c>
      <c r="G1168" s="156" t="str">
        <f t="shared" si="117"/>
        <v>项</v>
      </c>
    </row>
    <row r="1169" ht="36" customHeight="1" spans="1:7">
      <c r="A1169" s="454" t="s">
        <v>2132</v>
      </c>
      <c r="B1169" s="315" t="s">
        <v>2133</v>
      </c>
      <c r="C1169" s="358">
        <v>0</v>
      </c>
      <c r="D1169" s="358">
        <v>0</v>
      </c>
      <c r="E1169" s="319" t="str">
        <f t="shared" si="118"/>
        <v/>
      </c>
      <c r="F1169" s="287" t="str">
        <f t="shared" si="116"/>
        <v>否</v>
      </c>
      <c r="G1169" s="156" t="str">
        <f t="shared" si="117"/>
        <v>项</v>
      </c>
    </row>
    <row r="1170" ht="36" customHeight="1" spans="1:7">
      <c r="A1170" s="454" t="s">
        <v>2134</v>
      </c>
      <c r="B1170" s="315" t="s">
        <v>2135</v>
      </c>
      <c r="C1170" s="358"/>
      <c r="D1170" s="358"/>
      <c r="E1170" s="319"/>
      <c r="F1170" s="287" t="str">
        <f t="shared" si="116"/>
        <v>否</v>
      </c>
      <c r="G1170" s="156" t="str">
        <f t="shared" si="117"/>
        <v>项</v>
      </c>
    </row>
    <row r="1171" ht="36" customHeight="1" spans="1:7">
      <c r="A1171" s="454" t="s">
        <v>2136</v>
      </c>
      <c r="B1171" s="315" t="s">
        <v>2137</v>
      </c>
      <c r="C1171" s="358"/>
      <c r="D1171" s="358"/>
      <c r="E1171" s="319"/>
      <c r="F1171" s="287" t="str">
        <f t="shared" si="116"/>
        <v>否</v>
      </c>
      <c r="G1171" s="156" t="str">
        <f t="shared" si="117"/>
        <v>项</v>
      </c>
    </row>
    <row r="1172" ht="36" customHeight="1" spans="1:7">
      <c r="A1172" s="454" t="s">
        <v>2138</v>
      </c>
      <c r="B1172" s="315" t="s">
        <v>2139</v>
      </c>
      <c r="C1172" s="358">
        <v>0</v>
      </c>
      <c r="D1172" s="358">
        <v>0</v>
      </c>
      <c r="E1172" s="319" t="str">
        <f t="shared" ref="E1172:E1179" si="119">IF(C1172&gt;0,D1172/C1172-1,IF(C1172&lt;0,-(D1172/C1172-1),""))</f>
        <v/>
      </c>
      <c r="F1172" s="287" t="str">
        <f t="shared" si="116"/>
        <v>否</v>
      </c>
      <c r="G1172" s="156" t="str">
        <f t="shared" si="117"/>
        <v>项</v>
      </c>
    </row>
    <row r="1173" ht="36" customHeight="1" spans="1:7">
      <c r="A1173" s="454" t="s">
        <v>2140</v>
      </c>
      <c r="B1173" s="315" t="s">
        <v>2141</v>
      </c>
      <c r="C1173" s="358">
        <v>0</v>
      </c>
      <c r="D1173" s="358">
        <v>0</v>
      </c>
      <c r="E1173" s="319" t="str">
        <f t="shared" si="119"/>
        <v/>
      </c>
      <c r="F1173" s="287" t="str">
        <f t="shared" si="116"/>
        <v>否</v>
      </c>
      <c r="G1173" s="156" t="str">
        <f t="shared" si="117"/>
        <v>项</v>
      </c>
    </row>
    <row r="1174" ht="36" customHeight="1" spans="1:7">
      <c r="A1174" s="454" t="s">
        <v>2142</v>
      </c>
      <c r="B1174" s="315" t="s">
        <v>2143</v>
      </c>
      <c r="C1174" s="358">
        <v>0</v>
      </c>
      <c r="D1174" s="358">
        <v>0</v>
      </c>
      <c r="E1174" s="319" t="str">
        <f t="shared" si="119"/>
        <v/>
      </c>
      <c r="F1174" s="287" t="str">
        <f t="shared" si="116"/>
        <v>否</v>
      </c>
      <c r="G1174" s="156" t="str">
        <f t="shared" si="117"/>
        <v>项</v>
      </c>
    </row>
    <row r="1175" ht="36" customHeight="1" spans="1:7">
      <c r="A1175" s="454" t="s">
        <v>2144</v>
      </c>
      <c r="B1175" s="315" t="s">
        <v>2145</v>
      </c>
      <c r="C1175" s="358">
        <v>0</v>
      </c>
      <c r="D1175" s="358">
        <v>0</v>
      </c>
      <c r="E1175" s="319" t="str">
        <f t="shared" si="119"/>
        <v/>
      </c>
      <c r="F1175" s="287" t="str">
        <f t="shared" si="116"/>
        <v>否</v>
      </c>
      <c r="G1175" s="156" t="str">
        <f t="shared" si="117"/>
        <v>项</v>
      </c>
    </row>
    <row r="1176" ht="36" customHeight="1" spans="1:7">
      <c r="A1176" s="454" t="s">
        <v>2146</v>
      </c>
      <c r="B1176" s="315" t="s">
        <v>2147</v>
      </c>
      <c r="C1176" s="358">
        <v>0</v>
      </c>
      <c r="D1176" s="358">
        <v>0</v>
      </c>
      <c r="E1176" s="319" t="str">
        <f t="shared" si="119"/>
        <v/>
      </c>
      <c r="F1176" s="287" t="str">
        <f t="shared" si="116"/>
        <v>否</v>
      </c>
      <c r="G1176" s="156" t="str">
        <f t="shared" si="117"/>
        <v>项</v>
      </c>
    </row>
    <row r="1177" ht="36" customHeight="1" spans="1:7">
      <c r="A1177" s="454" t="s">
        <v>2148</v>
      </c>
      <c r="B1177" s="315" t="s">
        <v>2149</v>
      </c>
      <c r="C1177" s="358">
        <v>0</v>
      </c>
      <c r="D1177" s="358">
        <v>0</v>
      </c>
      <c r="E1177" s="319" t="str">
        <f t="shared" si="119"/>
        <v/>
      </c>
      <c r="F1177" s="287" t="str">
        <f t="shared" si="116"/>
        <v>否</v>
      </c>
      <c r="G1177" s="156" t="str">
        <f t="shared" si="117"/>
        <v>项</v>
      </c>
    </row>
    <row r="1178" ht="36" customHeight="1" spans="1:7">
      <c r="A1178" s="454" t="s">
        <v>2150</v>
      </c>
      <c r="B1178" s="315" t="s">
        <v>2151</v>
      </c>
      <c r="C1178" s="358">
        <v>0</v>
      </c>
      <c r="D1178" s="358">
        <v>0</v>
      </c>
      <c r="E1178" s="319" t="str">
        <f t="shared" si="119"/>
        <v/>
      </c>
      <c r="F1178" s="287" t="str">
        <f t="shared" si="116"/>
        <v>否</v>
      </c>
      <c r="G1178" s="156" t="str">
        <f t="shared" si="117"/>
        <v>项</v>
      </c>
    </row>
    <row r="1179" ht="36" customHeight="1" spans="1:7">
      <c r="A1179" s="454" t="s">
        <v>2152</v>
      </c>
      <c r="B1179" s="315" t="s">
        <v>2153</v>
      </c>
      <c r="C1179" s="358">
        <v>0</v>
      </c>
      <c r="D1179" s="358">
        <v>0</v>
      </c>
      <c r="E1179" s="319" t="str">
        <f t="shared" si="119"/>
        <v/>
      </c>
      <c r="F1179" s="287" t="str">
        <f t="shared" si="116"/>
        <v>否</v>
      </c>
      <c r="G1179" s="156" t="str">
        <f t="shared" si="117"/>
        <v>项</v>
      </c>
    </row>
    <row r="1180" ht="36" customHeight="1" spans="1:7">
      <c r="A1180" s="454" t="s">
        <v>2154</v>
      </c>
      <c r="B1180" s="315" t="s">
        <v>2155</v>
      </c>
      <c r="C1180" s="358"/>
      <c r="D1180" s="358"/>
      <c r="E1180" s="319"/>
      <c r="F1180" s="287" t="str">
        <f t="shared" si="116"/>
        <v>否</v>
      </c>
      <c r="G1180" s="156" t="str">
        <f t="shared" si="117"/>
        <v>项</v>
      </c>
    </row>
    <row r="1181" ht="36" customHeight="1" spans="1:7">
      <c r="A1181" s="454" t="s">
        <v>2156</v>
      </c>
      <c r="B1181" s="315" t="s">
        <v>180</v>
      </c>
      <c r="C1181" s="358"/>
      <c r="D1181" s="358">
        <v>84</v>
      </c>
      <c r="E1181" s="319"/>
      <c r="F1181" s="287" t="str">
        <f t="shared" si="116"/>
        <v>是</v>
      </c>
      <c r="G1181" s="156" t="str">
        <f t="shared" si="117"/>
        <v>项</v>
      </c>
    </row>
    <row r="1182" ht="36" customHeight="1" spans="1:7">
      <c r="A1182" s="454" t="s">
        <v>2157</v>
      </c>
      <c r="B1182" s="315" t="s">
        <v>2158</v>
      </c>
      <c r="C1182" s="358"/>
      <c r="D1182" s="358"/>
      <c r="E1182" s="319"/>
      <c r="F1182" s="287" t="str">
        <f t="shared" si="116"/>
        <v>否</v>
      </c>
      <c r="G1182" s="156" t="str">
        <f t="shared" si="117"/>
        <v>项</v>
      </c>
    </row>
    <row r="1183" ht="36" customHeight="1" spans="1:7">
      <c r="A1183" s="453" t="s">
        <v>2159</v>
      </c>
      <c r="B1183" s="311" t="s">
        <v>2160</v>
      </c>
      <c r="C1183" s="355"/>
      <c r="D1183" s="355"/>
      <c r="E1183" s="324"/>
      <c r="F1183" s="287" t="str">
        <f t="shared" si="116"/>
        <v>否</v>
      </c>
      <c r="G1183" s="156" t="str">
        <f t="shared" si="117"/>
        <v>款</v>
      </c>
    </row>
    <row r="1184" ht="36" customHeight="1" spans="1:7">
      <c r="A1184" s="454" t="s">
        <v>2161</v>
      </c>
      <c r="B1184" s="315" t="s">
        <v>162</v>
      </c>
      <c r="C1184" s="358">
        <v>0</v>
      </c>
      <c r="D1184" s="358">
        <v>0</v>
      </c>
      <c r="E1184" s="319" t="str">
        <f t="shared" ref="E1184:E1187" si="120">IF(C1184&gt;0,D1184/C1184-1,IF(C1184&lt;0,-(D1184/C1184-1),""))</f>
        <v/>
      </c>
      <c r="F1184" s="287" t="str">
        <f t="shared" si="116"/>
        <v>否</v>
      </c>
      <c r="G1184" s="156" t="str">
        <f t="shared" si="117"/>
        <v>项</v>
      </c>
    </row>
    <row r="1185" ht="36" customHeight="1" spans="1:7">
      <c r="A1185" s="454" t="s">
        <v>2162</v>
      </c>
      <c r="B1185" s="315" t="s">
        <v>164</v>
      </c>
      <c r="C1185" s="358">
        <v>0</v>
      </c>
      <c r="D1185" s="358">
        <v>0</v>
      </c>
      <c r="E1185" s="319" t="str">
        <f t="shared" si="120"/>
        <v/>
      </c>
      <c r="F1185" s="287" t="str">
        <f t="shared" si="116"/>
        <v>否</v>
      </c>
      <c r="G1185" s="156" t="str">
        <f t="shared" si="117"/>
        <v>项</v>
      </c>
    </row>
    <row r="1186" ht="36" customHeight="1" spans="1:7">
      <c r="A1186" s="454" t="s">
        <v>2163</v>
      </c>
      <c r="B1186" s="315" t="s">
        <v>166</v>
      </c>
      <c r="C1186" s="358">
        <v>0</v>
      </c>
      <c r="D1186" s="358">
        <v>0</v>
      </c>
      <c r="E1186" s="319" t="str">
        <f t="shared" si="120"/>
        <v/>
      </c>
      <c r="F1186" s="287" t="str">
        <f t="shared" si="116"/>
        <v>否</v>
      </c>
      <c r="G1186" s="156" t="str">
        <f t="shared" si="117"/>
        <v>项</v>
      </c>
    </row>
    <row r="1187" ht="36" customHeight="1" spans="1:7">
      <c r="A1187" s="454" t="s">
        <v>2164</v>
      </c>
      <c r="B1187" s="315" t="s">
        <v>2165</v>
      </c>
      <c r="C1187" s="358">
        <v>0</v>
      </c>
      <c r="D1187" s="358">
        <v>0</v>
      </c>
      <c r="E1187" s="319" t="str">
        <f t="shared" si="120"/>
        <v/>
      </c>
      <c r="F1187" s="287" t="str">
        <f t="shared" si="116"/>
        <v>否</v>
      </c>
      <c r="G1187" s="156" t="str">
        <f t="shared" si="117"/>
        <v>项</v>
      </c>
    </row>
    <row r="1188" ht="36" customHeight="1" spans="1:7">
      <c r="A1188" s="454" t="s">
        <v>2166</v>
      </c>
      <c r="B1188" s="315" t="s">
        <v>2167</v>
      </c>
      <c r="C1188" s="358"/>
      <c r="D1188" s="358"/>
      <c r="E1188" s="319"/>
      <c r="F1188" s="287" t="str">
        <f t="shared" si="116"/>
        <v>否</v>
      </c>
      <c r="G1188" s="156" t="str">
        <f t="shared" si="117"/>
        <v>项</v>
      </c>
    </row>
    <row r="1189" ht="36" customHeight="1" spans="1:7">
      <c r="A1189" s="454" t="s">
        <v>2168</v>
      </c>
      <c r="B1189" s="315" t="s">
        <v>2169</v>
      </c>
      <c r="C1189" s="358"/>
      <c r="D1189" s="358"/>
      <c r="E1189" s="319"/>
      <c r="F1189" s="287" t="str">
        <f t="shared" si="116"/>
        <v>否</v>
      </c>
      <c r="G1189" s="156" t="str">
        <f t="shared" si="117"/>
        <v>项</v>
      </c>
    </row>
    <row r="1190" ht="36" customHeight="1" spans="1:7">
      <c r="A1190" s="454" t="s">
        <v>2170</v>
      </c>
      <c r="B1190" s="315" t="s">
        <v>2171</v>
      </c>
      <c r="C1190" s="358"/>
      <c r="D1190" s="358"/>
      <c r="E1190" s="319"/>
      <c r="F1190" s="287" t="str">
        <f t="shared" si="116"/>
        <v>否</v>
      </c>
      <c r="G1190" s="156" t="str">
        <f t="shared" si="117"/>
        <v>项</v>
      </c>
    </row>
    <row r="1191" ht="36" customHeight="1" spans="1:7">
      <c r="A1191" s="454" t="s">
        <v>2172</v>
      </c>
      <c r="B1191" s="315" t="s">
        <v>2173</v>
      </c>
      <c r="C1191" s="358"/>
      <c r="D1191" s="358"/>
      <c r="E1191" s="319"/>
      <c r="F1191" s="287" t="str">
        <f t="shared" si="116"/>
        <v>否</v>
      </c>
      <c r="G1191" s="156" t="str">
        <f t="shared" si="117"/>
        <v>项</v>
      </c>
    </row>
    <row r="1192" ht="36" customHeight="1" spans="1:7">
      <c r="A1192" s="454" t="s">
        <v>2174</v>
      </c>
      <c r="B1192" s="315" t="s">
        <v>2175</v>
      </c>
      <c r="C1192" s="358">
        <v>0</v>
      </c>
      <c r="D1192" s="358">
        <v>0</v>
      </c>
      <c r="E1192" s="319" t="str">
        <f t="shared" ref="E1192:E1197" si="121">IF(C1192&gt;0,D1192/C1192-1,IF(C1192&lt;0,-(D1192/C1192-1),""))</f>
        <v/>
      </c>
      <c r="F1192" s="287" t="str">
        <f t="shared" si="116"/>
        <v>否</v>
      </c>
      <c r="G1192" s="156" t="str">
        <f t="shared" si="117"/>
        <v>项</v>
      </c>
    </row>
    <row r="1193" ht="36" customHeight="1" spans="1:7">
      <c r="A1193" s="454" t="s">
        <v>2176</v>
      </c>
      <c r="B1193" s="315" t="s">
        <v>2177</v>
      </c>
      <c r="C1193" s="358">
        <v>0</v>
      </c>
      <c r="D1193" s="358">
        <v>0</v>
      </c>
      <c r="E1193" s="319" t="str">
        <f t="shared" si="121"/>
        <v/>
      </c>
      <c r="F1193" s="287" t="str">
        <f t="shared" si="116"/>
        <v>否</v>
      </c>
      <c r="G1193" s="156" t="str">
        <f t="shared" si="117"/>
        <v>项</v>
      </c>
    </row>
    <row r="1194" ht="36" customHeight="1" spans="1:7">
      <c r="A1194" s="454" t="s">
        <v>2178</v>
      </c>
      <c r="B1194" s="315" t="s">
        <v>2179</v>
      </c>
      <c r="C1194" s="358">
        <v>0</v>
      </c>
      <c r="D1194" s="358">
        <v>0</v>
      </c>
      <c r="E1194" s="319" t="str">
        <f t="shared" si="121"/>
        <v/>
      </c>
      <c r="F1194" s="287" t="str">
        <f t="shared" si="116"/>
        <v>否</v>
      </c>
      <c r="G1194" s="156" t="str">
        <f t="shared" si="117"/>
        <v>项</v>
      </c>
    </row>
    <row r="1195" ht="36" customHeight="1" spans="1:7">
      <c r="A1195" s="454" t="s">
        <v>2180</v>
      </c>
      <c r="B1195" s="315" t="s">
        <v>2181</v>
      </c>
      <c r="C1195" s="358">
        <v>0</v>
      </c>
      <c r="D1195" s="358">
        <v>0</v>
      </c>
      <c r="E1195" s="319" t="str">
        <f t="shared" si="121"/>
        <v/>
      </c>
      <c r="F1195" s="287" t="str">
        <f t="shared" si="116"/>
        <v>否</v>
      </c>
      <c r="G1195" s="156" t="str">
        <f t="shared" si="117"/>
        <v>项</v>
      </c>
    </row>
    <row r="1196" ht="36" customHeight="1" spans="1:7">
      <c r="A1196" s="454" t="s">
        <v>2182</v>
      </c>
      <c r="B1196" s="315" t="s">
        <v>2183</v>
      </c>
      <c r="C1196" s="358">
        <v>0</v>
      </c>
      <c r="D1196" s="358">
        <v>0</v>
      </c>
      <c r="E1196" s="319" t="str">
        <f t="shared" si="121"/>
        <v/>
      </c>
      <c r="F1196" s="287" t="str">
        <f t="shared" si="116"/>
        <v>否</v>
      </c>
      <c r="G1196" s="156" t="str">
        <f t="shared" si="117"/>
        <v>项</v>
      </c>
    </row>
    <row r="1197" ht="36" customHeight="1" spans="1:7">
      <c r="A1197" s="454" t="s">
        <v>2184</v>
      </c>
      <c r="B1197" s="315" t="s">
        <v>2185</v>
      </c>
      <c r="C1197" s="358">
        <v>0</v>
      </c>
      <c r="D1197" s="358">
        <v>0</v>
      </c>
      <c r="E1197" s="319" t="str">
        <f t="shared" si="121"/>
        <v/>
      </c>
      <c r="F1197" s="287" t="str">
        <f t="shared" si="116"/>
        <v>否</v>
      </c>
      <c r="G1197" s="156" t="str">
        <f t="shared" si="117"/>
        <v>项</v>
      </c>
    </row>
    <row r="1198" ht="36" customHeight="1" spans="1:7">
      <c r="A1198" s="453" t="s">
        <v>2186</v>
      </c>
      <c r="B1198" s="311" t="s">
        <v>2187</v>
      </c>
      <c r="C1198" s="355"/>
      <c r="D1198" s="355"/>
      <c r="E1198" s="324"/>
      <c r="F1198" s="287" t="str">
        <f t="shared" si="116"/>
        <v>否</v>
      </c>
      <c r="G1198" s="156" t="str">
        <f t="shared" si="117"/>
        <v>款</v>
      </c>
    </row>
    <row r="1199" ht="36" customHeight="1" spans="1:7">
      <c r="A1199" s="317">
        <v>2209999</v>
      </c>
      <c r="B1199" s="315" t="s">
        <v>2188</v>
      </c>
      <c r="C1199" s="358"/>
      <c r="D1199" s="358"/>
      <c r="E1199" s="319"/>
      <c r="F1199" s="287" t="str">
        <f t="shared" si="116"/>
        <v>否</v>
      </c>
      <c r="G1199" s="156" t="str">
        <f t="shared" si="117"/>
        <v>项</v>
      </c>
    </row>
    <row r="1200" ht="36" customHeight="1" spans="1:8">
      <c r="A1200" s="322" t="s">
        <v>2189</v>
      </c>
      <c r="B1200" s="458" t="s">
        <v>543</v>
      </c>
      <c r="C1200" s="459"/>
      <c r="D1200" s="459"/>
      <c r="E1200" s="324"/>
      <c r="F1200" s="287" t="str">
        <f t="shared" si="116"/>
        <v>否</v>
      </c>
      <c r="G1200" s="156" t="str">
        <f t="shared" si="117"/>
        <v>项</v>
      </c>
      <c r="H1200" s="460"/>
    </row>
    <row r="1201" ht="36" customHeight="1" spans="1:7">
      <c r="A1201" s="453" t="s">
        <v>120</v>
      </c>
      <c r="B1201" s="311" t="s">
        <v>121</v>
      </c>
      <c r="C1201" s="355">
        <f>C1202+C1213+C1217</f>
        <v>1750</v>
      </c>
      <c r="D1201" s="355">
        <f>D1202+D1213+D1217</f>
        <v>3974</v>
      </c>
      <c r="E1201" s="324"/>
      <c r="F1201" s="287" t="str">
        <f t="shared" si="116"/>
        <v>是</v>
      </c>
      <c r="G1201" s="156" t="str">
        <f t="shared" si="117"/>
        <v>类</v>
      </c>
    </row>
    <row r="1202" ht="36" customHeight="1" spans="1:7">
      <c r="A1202" s="453" t="s">
        <v>2190</v>
      </c>
      <c r="B1202" s="311" t="s">
        <v>2191</v>
      </c>
      <c r="C1202" s="355">
        <f>SUM(C1203:C1212)</f>
        <v>1000</v>
      </c>
      <c r="D1202" s="355">
        <f>SUM(D1203:D1212)</f>
        <v>3157</v>
      </c>
      <c r="E1202" s="324"/>
      <c r="F1202" s="287" t="str">
        <f t="shared" si="116"/>
        <v>是</v>
      </c>
      <c r="G1202" s="156" t="str">
        <f t="shared" si="117"/>
        <v>款</v>
      </c>
    </row>
    <row r="1203" ht="36" customHeight="1" spans="1:7">
      <c r="A1203" s="454" t="s">
        <v>2192</v>
      </c>
      <c r="B1203" s="315" t="s">
        <v>2193</v>
      </c>
      <c r="C1203" s="358">
        <v>0</v>
      </c>
      <c r="D1203" s="358">
        <v>0</v>
      </c>
      <c r="E1203" s="319" t="str">
        <f t="shared" ref="E1203:E1206" si="122">IF(C1203&gt;0,D1203/C1203-1,IF(C1203&lt;0,-(D1203/C1203-1),""))</f>
        <v/>
      </c>
      <c r="F1203" s="287" t="str">
        <f t="shared" si="116"/>
        <v>否</v>
      </c>
      <c r="G1203" s="156" t="str">
        <f t="shared" si="117"/>
        <v>项</v>
      </c>
    </row>
    <row r="1204" ht="36" customHeight="1" spans="1:7">
      <c r="A1204" s="454" t="s">
        <v>2194</v>
      </c>
      <c r="B1204" s="315" t="s">
        <v>2195</v>
      </c>
      <c r="C1204" s="358">
        <v>0</v>
      </c>
      <c r="D1204" s="358">
        <v>0</v>
      </c>
      <c r="E1204" s="319" t="str">
        <f t="shared" si="122"/>
        <v/>
      </c>
      <c r="F1204" s="287" t="str">
        <f t="shared" si="116"/>
        <v>否</v>
      </c>
      <c r="G1204" s="156" t="str">
        <f t="shared" si="117"/>
        <v>项</v>
      </c>
    </row>
    <row r="1205" ht="36" customHeight="1" spans="1:7">
      <c r="A1205" s="454" t="s">
        <v>2196</v>
      </c>
      <c r="B1205" s="315" t="s">
        <v>2197</v>
      </c>
      <c r="C1205" s="358">
        <v>0</v>
      </c>
      <c r="D1205" s="358">
        <v>0</v>
      </c>
      <c r="E1205" s="319" t="str">
        <f t="shared" si="122"/>
        <v/>
      </c>
      <c r="F1205" s="287" t="str">
        <f t="shared" si="116"/>
        <v>否</v>
      </c>
      <c r="G1205" s="156" t="str">
        <f t="shared" si="117"/>
        <v>项</v>
      </c>
    </row>
    <row r="1206" ht="36" customHeight="1" spans="1:7">
      <c r="A1206" s="454" t="s">
        <v>2198</v>
      </c>
      <c r="B1206" s="315" t="s">
        <v>2199</v>
      </c>
      <c r="C1206" s="358">
        <v>0</v>
      </c>
      <c r="D1206" s="358">
        <v>0</v>
      </c>
      <c r="E1206" s="319" t="str">
        <f t="shared" si="122"/>
        <v/>
      </c>
      <c r="F1206" s="287" t="str">
        <f t="shared" si="116"/>
        <v>否</v>
      </c>
      <c r="G1206" s="156" t="str">
        <f t="shared" si="117"/>
        <v>项</v>
      </c>
    </row>
    <row r="1207" ht="36" customHeight="1" spans="1:7">
      <c r="A1207" s="454" t="s">
        <v>2200</v>
      </c>
      <c r="B1207" s="315" t="s">
        <v>2201</v>
      </c>
      <c r="C1207" s="358"/>
      <c r="D1207" s="358">
        <v>39</v>
      </c>
      <c r="E1207" s="319"/>
      <c r="F1207" s="287" t="str">
        <f t="shared" si="116"/>
        <v>是</v>
      </c>
      <c r="G1207" s="156" t="str">
        <f t="shared" si="117"/>
        <v>项</v>
      </c>
    </row>
    <row r="1208" ht="36" customHeight="1" spans="1:7">
      <c r="A1208" s="454" t="s">
        <v>2202</v>
      </c>
      <c r="B1208" s="315" t="s">
        <v>2203</v>
      </c>
      <c r="C1208" s="358">
        <v>350</v>
      </c>
      <c r="D1208" s="358">
        <v>60</v>
      </c>
      <c r="E1208" s="319">
        <f t="shared" ref="E1208:E1211" si="123">IF(C1208&gt;0,D1208/C1208-1,IF(C1208&lt;0,-(D1208/C1208-1),""))</f>
        <v>-0.828571428571429</v>
      </c>
      <c r="F1208" s="287" t="str">
        <f t="shared" si="116"/>
        <v>是</v>
      </c>
      <c r="G1208" s="156" t="str">
        <f t="shared" si="117"/>
        <v>项</v>
      </c>
    </row>
    <row r="1209" ht="36" customHeight="1" spans="1:7">
      <c r="A1209" s="454" t="s">
        <v>2204</v>
      </c>
      <c r="B1209" s="315" t="s">
        <v>2205</v>
      </c>
      <c r="C1209" s="358">
        <v>0</v>
      </c>
      <c r="D1209" s="358">
        <v>0</v>
      </c>
      <c r="E1209" s="319" t="str">
        <f t="shared" si="123"/>
        <v/>
      </c>
      <c r="F1209" s="287" t="str">
        <f t="shared" si="116"/>
        <v>否</v>
      </c>
      <c r="G1209" s="156" t="str">
        <f t="shared" si="117"/>
        <v>项</v>
      </c>
    </row>
    <row r="1210" ht="36" customHeight="1" spans="1:7">
      <c r="A1210" s="454" t="s">
        <v>2206</v>
      </c>
      <c r="B1210" s="315" t="s">
        <v>2207</v>
      </c>
      <c r="C1210" s="358">
        <v>650</v>
      </c>
      <c r="D1210" s="358">
        <v>1421</v>
      </c>
      <c r="E1210" s="319">
        <f t="shared" si="123"/>
        <v>1.18615384615385</v>
      </c>
      <c r="F1210" s="287" t="str">
        <f t="shared" si="116"/>
        <v>是</v>
      </c>
      <c r="G1210" s="156" t="str">
        <f t="shared" si="117"/>
        <v>项</v>
      </c>
    </row>
    <row r="1211" ht="36" customHeight="1" spans="1:7">
      <c r="A1211" s="454" t="s">
        <v>2208</v>
      </c>
      <c r="B1211" s="315" t="s">
        <v>2209</v>
      </c>
      <c r="C1211" s="358">
        <v>0</v>
      </c>
      <c r="D1211" s="358">
        <v>0</v>
      </c>
      <c r="E1211" s="319" t="str">
        <f t="shared" si="123"/>
        <v/>
      </c>
      <c r="F1211" s="287" t="str">
        <f t="shared" si="116"/>
        <v>否</v>
      </c>
      <c r="G1211" s="156" t="str">
        <f t="shared" si="117"/>
        <v>项</v>
      </c>
    </row>
    <row r="1212" ht="36" customHeight="1" spans="1:7">
      <c r="A1212" s="454" t="s">
        <v>2210</v>
      </c>
      <c r="B1212" s="315" t="s">
        <v>2211</v>
      </c>
      <c r="C1212" s="358"/>
      <c r="D1212" s="358">
        <v>1637</v>
      </c>
      <c r="E1212" s="319"/>
      <c r="F1212" s="287" t="str">
        <f t="shared" si="116"/>
        <v>是</v>
      </c>
      <c r="G1212" s="156" t="str">
        <f t="shared" si="117"/>
        <v>项</v>
      </c>
    </row>
    <row r="1213" ht="36" customHeight="1" spans="1:7">
      <c r="A1213" s="453" t="s">
        <v>2212</v>
      </c>
      <c r="B1213" s="311" t="s">
        <v>2213</v>
      </c>
      <c r="C1213" s="355">
        <v>750</v>
      </c>
      <c r="D1213" s="355">
        <v>817</v>
      </c>
      <c r="E1213" s="324"/>
      <c r="F1213" s="287" t="str">
        <f t="shared" si="116"/>
        <v>是</v>
      </c>
      <c r="G1213" s="156" t="str">
        <f t="shared" si="117"/>
        <v>款</v>
      </c>
    </row>
    <row r="1214" ht="36" customHeight="1" spans="1:7">
      <c r="A1214" s="454" t="s">
        <v>2214</v>
      </c>
      <c r="B1214" s="315" t="s">
        <v>2215</v>
      </c>
      <c r="C1214" s="358">
        <v>740</v>
      </c>
      <c r="D1214" s="358">
        <v>794</v>
      </c>
      <c r="E1214" s="319"/>
      <c r="F1214" s="287" t="str">
        <f t="shared" si="116"/>
        <v>是</v>
      </c>
      <c r="G1214" s="156" t="str">
        <f t="shared" si="117"/>
        <v>项</v>
      </c>
    </row>
    <row r="1215" ht="36" customHeight="1" spans="1:7">
      <c r="A1215" s="454" t="s">
        <v>2216</v>
      </c>
      <c r="B1215" s="315" t="s">
        <v>2217</v>
      </c>
      <c r="C1215" s="358">
        <v>0</v>
      </c>
      <c r="D1215" s="358">
        <v>0</v>
      </c>
      <c r="E1215" s="319" t="str">
        <f t="shared" ref="E1215:E1220" si="124">IF(C1215&gt;0,D1215/C1215-1,IF(C1215&lt;0,-(D1215/C1215-1),""))</f>
        <v/>
      </c>
      <c r="F1215" s="287" t="str">
        <f t="shared" si="116"/>
        <v>否</v>
      </c>
      <c r="G1215" s="156" t="str">
        <f t="shared" si="117"/>
        <v>项</v>
      </c>
    </row>
    <row r="1216" ht="36" customHeight="1" spans="1:7">
      <c r="A1216" s="454" t="s">
        <v>2218</v>
      </c>
      <c r="B1216" s="315" t="s">
        <v>2219</v>
      </c>
      <c r="C1216" s="358">
        <v>10</v>
      </c>
      <c r="D1216" s="358">
        <v>23</v>
      </c>
      <c r="E1216" s="319"/>
      <c r="F1216" s="287" t="str">
        <f t="shared" si="116"/>
        <v>是</v>
      </c>
      <c r="G1216" s="156" t="str">
        <f t="shared" si="117"/>
        <v>项</v>
      </c>
    </row>
    <row r="1217" ht="36" customHeight="1" spans="1:7">
      <c r="A1217" s="453" t="s">
        <v>2220</v>
      </c>
      <c r="B1217" s="311" t="s">
        <v>2221</v>
      </c>
      <c r="C1217" s="355"/>
      <c r="D1217" s="355"/>
      <c r="E1217" s="324"/>
      <c r="F1217" s="287" t="str">
        <f t="shared" si="116"/>
        <v>否</v>
      </c>
      <c r="G1217" s="156" t="str">
        <f t="shared" si="117"/>
        <v>款</v>
      </c>
    </row>
    <row r="1218" ht="36" customHeight="1" spans="1:7">
      <c r="A1218" s="454" t="s">
        <v>2222</v>
      </c>
      <c r="B1218" s="315" t="s">
        <v>2223</v>
      </c>
      <c r="C1218" s="358">
        <v>0</v>
      </c>
      <c r="D1218" s="358">
        <v>0</v>
      </c>
      <c r="E1218" s="319" t="str">
        <f t="shared" si="124"/>
        <v/>
      </c>
      <c r="F1218" s="287" t="str">
        <f t="shared" si="116"/>
        <v>否</v>
      </c>
      <c r="G1218" s="156" t="str">
        <f t="shared" si="117"/>
        <v>项</v>
      </c>
    </row>
    <row r="1219" ht="36" customHeight="1" spans="1:7">
      <c r="A1219" s="454" t="s">
        <v>2224</v>
      </c>
      <c r="B1219" s="315" t="s">
        <v>2225</v>
      </c>
      <c r="C1219" s="358"/>
      <c r="D1219" s="358"/>
      <c r="E1219" s="319"/>
      <c r="F1219" s="287" t="str">
        <f t="shared" si="116"/>
        <v>否</v>
      </c>
      <c r="G1219" s="156" t="str">
        <f t="shared" si="117"/>
        <v>项</v>
      </c>
    </row>
    <row r="1220" ht="36" customHeight="1" spans="1:7">
      <c r="A1220" s="454" t="s">
        <v>2226</v>
      </c>
      <c r="B1220" s="315" t="s">
        <v>2227</v>
      </c>
      <c r="C1220" s="358">
        <v>0</v>
      </c>
      <c r="D1220" s="358">
        <v>0</v>
      </c>
      <c r="E1220" s="319" t="str">
        <f t="shared" si="124"/>
        <v/>
      </c>
      <c r="F1220" s="287" t="str">
        <f t="shared" ref="F1220:F1283" si="125">IF(LEN(A1220)=3,"是",IF(B1220&lt;&gt;"",IF(SUM(C1220:D1220)&lt;&gt;0,"是","否"),"是"))</f>
        <v>否</v>
      </c>
      <c r="G1220" s="156" t="str">
        <f t="shared" ref="G1220:G1283" si="126">IF(LEN(A1220)=3,"类",IF(LEN(A1220)=5,"款","项"))</f>
        <v>项</v>
      </c>
    </row>
    <row r="1221" ht="36" customHeight="1" spans="1:8">
      <c r="A1221" s="457" t="s">
        <v>2228</v>
      </c>
      <c r="B1221" s="458" t="s">
        <v>543</v>
      </c>
      <c r="C1221" s="459"/>
      <c r="D1221" s="459"/>
      <c r="E1221" s="324"/>
      <c r="F1221" s="287" t="str">
        <f t="shared" si="125"/>
        <v>否</v>
      </c>
      <c r="G1221" s="156" t="str">
        <f t="shared" si="126"/>
        <v>项</v>
      </c>
      <c r="H1221" s="460"/>
    </row>
    <row r="1222" ht="36" customHeight="1" spans="1:7">
      <c r="A1222" s="453" t="s">
        <v>123</v>
      </c>
      <c r="B1222" s="311" t="s">
        <v>124</v>
      </c>
      <c r="C1222" s="355"/>
      <c r="D1222" s="355"/>
      <c r="E1222" s="324"/>
      <c r="F1222" s="287" t="str">
        <f t="shared" si="125"/>
        <v>是</v>
      </c>
      <c r="G1222" s="156" t="str">
        <f t="shared" si="126"/>
        <v>类</v>
      </c>
    </row>
    <row r="1223" ht="36" customHeight="1" spans="1:7">
      <c r="A1223" s="453" t="s">
        <v>2229</v>
      </c>
      <c r="B1223" s="311" t="s">
        <v>2230</v>
      </c>
      <c r="C1223" s="355"/>
      <c r="D1223" s="355"/>
      <c r="E1223" s="324"/>
      <c r="F1223" s="287" t="str">
        <f t="shared" si="125"/>
        <v>否</v>
      </c>
      <c r="G1223" s="156" t="str">
        <f t="shared" si="126"/>
        <v>款</v>
      </c>
    </row>
    <row r="1224" ht="36" customHeight="1" spans="1:7">
      <c r="A1224" s="454" t="s">
        <v>2231</v>
      </c>
      <c r="B1224" s="315" t="s">
        <v>162</v>
      </c>
      <c r="C1224" s="358"/>
      <c r="D1224" s="358"/>
      <c r="E1224" s="319"/>
      <c r="F1224" s="287" t="str">
        <f t="shared" si="125"/>
        <v>否</v>
      </c>
      <c r="G1224" s="156" t="str">
        <f t="shared" si="126"/>
        <v>项</v>
      </c>
    </row>
    <row r="1225" ht="36" customHeight="1" spans="1:7">
      <c r="A1225" s="454" t="s">
        <v>2232</v>
      </c>
      <c r="B1225" s="315" t="s">
        <v>164</v>
      </c>
      <c r="C1225" s="358">
        <v>0</v>
      </c>
      <c r="D1225" s="358">
        <v>0</v>
      </c>
      <c r="E1225" s="319" t="str">
        <f t="shared" ref="E1225:E1228" si="127">IF(C1225&gt;0,D1225/C1225-1,IF(C1225&lt;0,-(D1225/C1225-1),""))</f>
        <v/>
      </c>
      <c r="F1225" s="287" t="str">
        <f t="shared" si="125"/>
        <v>否</v>
      </c>
      <c r="G1225" s="156" t="str">
        <f t="shared" si="126"/>
        <v>项</v>
      </c>
    </row>
    <row r="1226" ht="36" customHeight="1" spans="1:7">
      <c r="A1226" s="454" t="s">
        <v>2233</v>
      </c>
      <c r="B1226" s="315" t="s">
        <v>166</v>
      </c>
      <c r="C1226" s="358"/>
      <c r="D1226" s="358"/>
      <c r="E1226" s="319"/>
      <c r="F1226" s="287" t="str">
        <f t="shared" si="125"/>
        <v>否</v>
      </c>
      <c r="G1226" s="156" t="str">
        <f t="shared" si="126"/>
        <v>项</v>
      </c>
    </row>
    <row r="1227" ht="36" customHeight="1" spans="1:7">
      <c r="A1227" s="454" t="s">
        <v>2234</v>
      </c>
      <c r="B1227" s="315" t="s">
        <v>2235</v>
      </c>
      <c r="C1227" s="358">
        <v>0</v>
      </c>
      <c r="D1227" s="358">
        <v>0</v>
      </c>
      <c r="E1227" s="319" t="str">
        <f t="shared" si="127"/>
        <v/>
      </c>
      <c r="F1227" s="287" t="str">
        <f t="shared" si="125"/>
        <v>否</v>
      </c>
      <c r="G1227" s="156" t="str">
        <f t="shared" si="126"/>
        <v>项</v>
      </c>
    </row>
    <row r="1228" ht="36" customHeight="1" spans="1:7">
      <c r="A1228" s="454" t="s">
        <v>2236</v>
      </c>
      <c r="B1228" s="315" t="s">
        <v>2237</v>
      </c>
      <c r="C1228" s="358">
        <v>0</v>
      </c>
      <c r="D1228" s="358">
        <v>0</v>
      </c>
      <c r="E1228" s="319" t="str">
        <f t="shared" si="127"/>
        <v/>
      </c>
      <c r="F1228" s="287" t="str">
        <f t="shared" si="125"/>
        <v>否</v>
      </c>
      <c r="G1228" s="156" t="str">
        <f t="shared" si="126"/>
        <v>项</v>
      </c>
    </row>
    <row r="1229" ht="36" customHeight="1" spans="1:7">
      <c r="A1229" s="454" t="s">
        <v>2238</v>
      </c>
      <c r="B1229" s="315" t="s">
        <v>2239</v>
      </c>
      <c r="C1229" s="358"/>
      <c r="D1229" s="358"/>
      <c r="E1229" s="319"/>
      <c r="F1229" s="287" t="str">
        <f t="shared" si="125"/>
        <v>否</v>
      </c>
      <c r="G1229" s="156" t="str">
        <f t="shared" si="126"/>
        <v>项</v>
      </c>
    </row>
    <row r="1230" ht="36" customHeight="1" spans="1:7">
      <c r="A1230" s="454" t="s">
        <v>2240</v>
      </c>
      <c r="B1230" s="315" t="s">
        <v>2241</v>
      </c>
      <c r="C1230" s="358">
        <v>0</v>
      </c>
      <c r="D1230" s="358">
        <v>0</v>
      </c>
      <c r="E1230" s="319" t="str">
        <f t="shared" ref="E1230:E1233" si="128">IF(C1230&gt;0,D1230/C1230-1,IF(C1230&lt;0,-(D1230/C1230-1),""))</f>
        <v/>
      </c>
      <c r="F1230" s="287" t="str">
        <f t="shared" si="125"/>
        <v>否</v>
      </c>
      <c r="G1230" s="156" t="str">
        <f t="shared" si="126"/>
        <v>项</v>
      </c>
    </row>
    <row r="1231" ht="36" customHeight="1" spans="1:7">
      <c r="A1231" s="454" t="s">
        <v>2242</v>
      </c>
      <c r="B1231" s="315" t="s">
        <v>2243</v>
      </c>
      <c r="C1231" s="358"/>
      <c r="D1231" s="358"/>
      <c r="E1231" s="319"/>
      <c r="F1231" s="287" t="str">
        <f t="shared" si="125"/>
        <v>否</v>
      </c>
      <c r="G1231" s="156" t="str">
        <f t="shared" si="126"/>
        <v>项</v>
      </c>
    </row>
    <row r="1232" ht="36" customHeight="1" spans="1:7">
      <c r="A1232" s="454" t="s">
        <v>2244</v>
      </c>
      <c r="B1232" s="315" t="s">
        <v>2245</v>
      </c>
      <c r="C1232" s="358">
        <v>0</v>
      </c>
      <c r="D1232" s="358">
        <v>0</v>
      </c>
      <c r="E1232" s="319" t="str">
        <f t="shared" si="128"/>
        <v/>
      </c>
      <c r="F1232" s="287" t="str">
        <f t="shared" si="125"/>
        <v>否</v>
      </c>
      <c r="G1232" s="156" t="str">
        <f t="shared" si="126"/>
        <v>项</v>
      </c>
    </row>
    <row r="1233" ht="36" customHeight="1" spans="1:7">
      <c r="A1233" s="454" t="s">
        <v>2246</v>
      </c>
      <c r="B1233" s="315" t="s">
        <v>2247</v>
      </c>
      <c r="C1233" s="358">
        <v>0</v>
      </c>
      <c r="D1233" s="358">
        <v>0</v>
      </c>
      <c r="E1233" s="319" t="str">
        <f t="shared" si="128"/>
        <v/>
      </c>
      <c r="F1233" s="287" t="str">
        <f t="shared" si="125"/>
        <v>否</v>
      </c>
      <c r="G1233" s="156" t="str">
        <f t="shared" si="126"/>
        <v>项</v>
      </c>
    </row>
    <row r="1234" ht="36" customHeight="1" spans="1:7">
      <c r="A1234" s="454" t="s">
        <v>2248</v>
      </c>
      <c r="B1234" s="315" t="s">
        <v>2249</v>
      </c>
      <c r="C1234" s="358"/>
      <c r="D1234" s="358"/>
      <c r="E1234" s="319"/>
      <c r="F1234" s="287" t="str">
        <f t="shared" si="125"/>
        <v>否</v>
      </c>
      <c r="G1234" s="156" t="str">
        <f t="shared" si="126"/>
        <v>项</v>
      </c>
    </row>
    <row r="1235" ht="36" customHeight="1" spans="1:7">
      <c r="A1235" s="454" t="s">
        <v>2250</v>
      </c>
      <c r="B1235" s="315" t="s">
        <v>2251</v>
      </c>
      <c r="C1235" s="358">
        <v>0</v>
      </c>
      <c r="D1235" s="358">
        <v>0</v>
      </c>
      <c r="E1235" s="319" t="str">
        <f t="shared" ref="E1235:E1237" si="129">IF(C1235&gt;0,D1235/C1235-1,IF(C1235&lt;0,-(D1235/C1235-1),""))</f>
        <v/>
      </c>
      <c r="F1235" s="287" t="str">
        <f t="shared" si="125"/>
        <v>否</v>
      </c>
      <c r="G1235" s="156" t="str">
        <f t="shared" si="126"/>
        <v>项</v>
      </c>
    </row>
    <row r="1236" ht="36" customHeight="1" spans="1:7">
      <c r="A1236" s="456">
        <v>2220119</v>
      </c>
      <c r="B1236" s="470" t="s">
        <v>2252</v>
      </c>
      <c r="C1236" s="358">
        <v>0</v>
      </c>
      <c r="D1236" s="358">
        <v>0</v>
      </c>
      <c r="E1236" s="319" t="str">
        <f t="shared" si="129"/>
        <v/>
      </c>
      <c r="F1236" s="287" t="str">
        <f t="shared" si="125"/>
        <v>否</v>
      </c>
      <c r="G1236" s="156" t="str">
        <f t="shared" si="126"/>
        <v>项</v>
      </c>
    </row>
    <row r="1237" ht="36" customHeight="1" spans="1:7">
      <c r="A1237" s="456">
        <v>2220120</v>
      </c>
      <c r="B1237" s="470" t="s">
        <v>2253</v>
      </c>
      <c r="C1237" s="358">
        <v>0</v>
      </c>
      <c r="D1237" s="358">
        <v>0</v>
      </c>
      <c r="E1237" s="319" t="str">
        <f t="shared" si="129"/>
        <v/>
      </c>
      <c r="F1237" s="287" t="str">
        <f t="shared" si="125"/>
        <v>否</v>
      </c>
      <c r="G1237" s="156" t="str">
        <f t="shared" si="126"/>
        <v>项</v>
      </c>
    </row>
    <row r="1238" ht="36" customHeight="1" spans="1:7">
      <c r="A1238" s="456">
        <v>2220121</v>
      </c>
      <c r="B1238" s="470" t="s">
        <v>2254</v>
      </c>
      <c r="C1238" s="358"/>
      <c r="D1238" s="358"/>
      <c r="E1238" s="319"/>
      <c r="F1238" s="287" t="str">
        <f t="shared" si="125"/>
        <v>否</v>
      </c>
      <c r="G1238" s="156" t="str">
        <f t="shared" si="126"/>
        <v>项</v>
      </c>
    </row>
    <row r="1239" ht="36" customHeight="1" spans="1:7">
      <c r="A1239" s="454" t="s">
        <v>2255</v>
      </c>
      <c r="B1239" s="315" t="s">
        <v>180</v>
      </c>
      <c r="C1239" s="358"/>
      <c r="D1239" s="358"/>
      <c r="E1239" s="319"/>
      <c r="F1239" s="287" t="str">
        <f t="shared" si="125"/>
        <v>否</v>
      </c>
      <c r="G1239" s="156" t="str">
        <f t="shared" si="126"/>
        <v>项</v>
      </c>
    </row>
    <row r="1240" ht="36" customHeight="1" spans="1:7">
      <c r="A1240" s="454" t="s">
        <v>2256</v>
      </c>
      <c r="B1240" s="315" t="s">
        <v>2257</v>
      </c>
      <c r="C1240" s="358"/>
      <c r="D1240" s="358"/>
      <c r="E1240" s="319"/>
      <c r="F1240" s="287" t="str">
        <f t="shared" si="125"/>
        <v>否</v>
      </c>
      <c r="G1240" s="156" t="str">
        <f t="shared" si="126"/>
        <v>项</v>
      </c>
    </row>
    <row r="1241" ht="36" customHeight="1" spans="1:7">
      <c r="A1241" s="453" t="s">
        <v>2258</v>
      </c>
      <c r="B1241" s="311" t="s">
        <v>2259</v>
      </c>
      <c r="C1241" s="355"/>
      <c r="D1241" s="355"/>
      <c r="E1241" s="324"/>
      <c r="F1241" s="287" t="str">
        <f t="shared" si="125"/>
        <v>否</v>
      </c>
      <c r="G1241" s="156" t="str">
        <f t="shared" si="126"/>
        <v>款</v>
      </c>
    </row>
    <row r="1242" ht="36" customHeight="1" spans="1:7">
      <c r="A1242" s="454" t="s">
        <v>2260</v>
      </c>
      <c r="B1242" s="315" t="s">
        <v>162</v>
      </c>
      <c r="C1242" s="358">
        <v>0</v>
      </c>
      <c r="D1242" s="358">
        <v>0</v>
      </c>
      <c r="E1242" s="319" t="str">
        <f t="shared" ref="E1242:E1252" si="130">IF(C1242&gt;0,D1242/C1242-1,IF(C1242&lt;0,-(D1242/C1242-1),""))</f>
        <v/>
      </c>
      <c r="F1242" s="287" t="str">
        <f t="shared" si="125"/>
        <v>否</v>
      </c>
      <c r="G1242" s="156" t="str">
        <f t="shared" si="126"/>
        <v>项</v>
      </c>
    </row>
    <row r="1243" ht="36" customHeight="1" spans="1:7">
      <c r="A1243" s="454" t="s">
        <v>2261</v>
      </c>
      <c r="B1243" s="315" t="s">
        <v>164</v>
      </c>
      <c r="C1243" s="358">
        <v>0</v>
      </c>
      <c r="D1243" s="358">
        <v>0</v>
      </c>
      <c r="E1243" s="319" t="str">
        <f t="shared" si="130"/>
        <v/>
      </c>
      <c r="F1243" s="287" t="str">
        <f t="shared" si="125"/>
        <v>否</v>
      </c>
      <c r="G1243" s="156" t="str">
        <f t="shared" si="126"/>
        <v>项</v>
      </c>
    </row>
    <row r="1244" ht="36" customHeight="1" spans="1:7">
      <c r="A1244" s="454" t="s">
        <v>2262</v>
      </c>
      <c r="B1244" s="315" t="s">
        <v>166</v>
      </c>
      <c r="C1244" s="358">
        <v>0</v>
      </c>
      <c r="D1244" s="358">
        <v>0</v>
      </c>
      <c r="E1244" s="319" t="str">
        <f t="shared" si="130"/>
        <v/>
      </c>
      <c r="F1244" s="287" t="str">
        <f t="shared" si="125"/>
        <v>否</v>
      </c>
      <c r="G1244" s="156" t="str">
        <f t="shared" si="126"/>
        <v>项</v>
      </c>
    </row>
    <row r="1245" ht="36" customHeight="1" spans="1:7">
      <c r="A1245" s="454" t="s">
        <v>2263</v>
      </c>
      <c r="B1245" s="315" t="s">
        <v>2264</v>
      </c>
      <c r="C1245" s="358">
        <v>0</v>
      </c>
      <c r="D1245" s="358">
        <v>0</v>
      </c>
      <c r="E1245" s="319" t="str">
        <f t="shared" si="130"/>
        <v/>
      </c>
      <c r="F1245" s="287" t="str">
        <f t="shared" si="125"/>
        <v>否</v>
      </c>
      <c r="G1245" s="156" t="str">
        <f t="shared" si="126"/>
        <v>项</v>
      </c>
    </row>
    <row r="1246" ht="36" customHeight="1" spans="1:7">
      <c r="A1246" s="454" t="s">
        <v>2265</v>
      </c>
      <c r="B1246" s="315" t="s">
        <v>2266</v>
      </c>
      <c r="C1246" s="358">
        <v>0</v>
      </c>
      <c r="D1246" s="358">
        <v>0</v>
      </c>
      <c r="E1246" s="319" t="str">
        <f t="shared" si="130"/>
        <v/>
      </c>
      <c r="F1246" s="287" t="str">
        <f t="shared" si="125"/>
        <v>否</v>
      </c>
      <c r="G1246" s="156" t="str">
        <f t="shared" si="126"/>
        <v>项</v>
      </c>
    </row>
    <row r="1247" ht="36" customHeight="1" spans="1:7">
      <c r="A1247" s="454" t="s">
        <v>2267</v>
      </c>
      <c r="B1247" s="315" t="s">
        <v>2268</v>
      </c>
      <c r="C1247" s="358">
        <v>0</v>
      </c>
      <c r="D1247" s="358">
        <v>0</v>
      </c>
      <c r="E1247" s="319" t="str">
        <f t="shared" si="130"/>
        <v/>
      </c>
      <c r="F1247" s="287" t="str">
        <f t="shared" si="125"/>
        <v>否</v>
      </c>
      <c r="G1247" s="156" t="str">
        <f t="shared" si="126"/>
        <v>项</v>
      </c>
    </row>
    <row r="1248" ht="36" customHeight="1" spans="1:7">
      <c r="A1248" s="454" t="s">
        <v>2269</v>
      </c>
      <c r="B1248" s="315" t="s">
        <v>2270</v>
      </c>
      <c r="C1248" s="358">
        <v>0</v>
      </c>
      <c r="D1248" s="358">
        <v>0</v>
      </c>
      <c r="E1248" s="319" t="str">
        <f t="shared" si="130"/>
        <v/>
      </c>
      <c r="F1248" s="287" t="str">
        <f t="shared" si="125"/>
        <v>否</v>
      </c>
      <c r="G1248" s="156" t="str">
        <f t="shared" si="126"/>
        <v>项</v>
      </c>
    </row>
    <row r="1249" ht="36" customHeight="1" spans="1:7">
      <c r="A1249" s="454" t="s">
        <v>2271</v>
      </c>
      <c r="B1249" s="315" t="s">
        <v>2272</v>
      </c>
      <c r="C1249" s="358">
        <v>0</v>
      </c>
      <c r="D1249" s="358">
        <v>0</v>
      </c>
      <c r="E1249" s="319" t="str">
        <f t="shared" si="130"/>
        <v/>
      </c>
      <c r="F1249" s="287" t="str">
        <f t="shared" si="125"/>
        <v>否</v>
      </c>
      <c r="G1249" s="156" t="str">
        <f t="shared" si="126"/>
        <v>项</v>
      </c>
    </row>
    <row r="1250" ht="36" customHeight="1" spans="1:7">
      <c r="A1250" s="454" t="s">
        <v>2273</v>
      </c>
      <c r="B1250" s="315" t="s">
        <v>2274</v>
      </c>
      <c r="C1250" s="358">
        <v>0</v>
      </c>
      <c r="D1250" s="358">
        <v>0</v>
      </c>
      <c r="E1250" s="319" t="str">
        <f t="shared" si="130"/>
        <v/>
      </c>
      <c r="F1250" s="287" t="str">
        <f t="shared" si="125"/>
        <v>否</v>
      </c>
      <c r="G1250" s="156" t="str">
        <f t="shared" si="126"/>
        <v>项</v>
      </c>
    </row>
    <row r="1251" ht="36" customHeight="1" spans="1:7">
      <c r="A1251" s="454" t="s">
        <v>2275</v>
      </c>
      <c r="B1251" s="315" t="s">
        <v>2276</v>
      </c>
      <c r="C1251" s="358">
        <v>0</v>
      </c>
      <c r="D1251" s="358">
        <v>0</v>
      </c>
      <c r="E1251" s="319" t="str">
        <f t="shared" si="130"/>
        <v/>
      </c>
      <c r="F1251" s="287" t="str">
        <f t="shared" si="125"/>
        <v>否</v>
      </c>
      <c r="G1251" s="156" t="str">
        <f t="shared" si="126"/>
        <v>项</v>
      </c>
    </row>
    <row r="1252" ht="36" customHeight="1" spans="1:7">
      <c r="A1252" s="454" t="s">
        <v>2277</v>
      </c>
      <c r="B1252" s="315" t="s">
        <v>2278</v>
      </c>
      <c r="C1252" s="358">
        <v>0</v>
      </c>
      <c r="D1252" s="358">
        <v>0</v>
      </c>
      <c r="E1252" s="319" t="str">
        <f t="shared" si="130"/>
        <v/>
      </c>
      <c r="F1252" s="287" t="str">
        <f t="shared" si="125"/>
        <v>否</v>
      </c>
      <c r="G1252" s="156" t="str">
        <f t="shared" si="126"/>
        <v>项</v>
      </c>
    </row>
    <row r="1253" ht="36" customHeight="1" spans="1:7">
      <c r="A1253" s="454" t="s">
        <v>2279</v>
      </c>
      <c r="B1253" s="315" t="s">
        <v>180</v>
      </c>
      <c r="C1253" s="358"/>
      <c r="D1253" s="358"/>
      <c r="E1253" s="319"/>
      <c r="F1253" s="287" t="str">
        <f t="shared" si="125"/>
        <v>否</v>
      </c>
      <c r="G1253" s="156" t="str">
        <f t="shared" si="126"/>
        <v>项</v>
      </c>
    </row>
    <row r="1254" ht="36" customHeight="1" spans="1:7">
      <c r="A1254" s="454" t="s">
        <v>2280</v>
      </c>
      <c r="B1254" s="315" t="s">
        <v>2281</v>
      </c>
      <c r="C1254" s="358"/>
      <c r="D1254" s="358"/>
      <c r="E1254" s="319"/>
      <c r="F1254" s="287" t="str">
        <f t="shared" si="125"/>
        <v>否</v>
      </c>
      <c r="G1254" s="156" t="str">
        <f t="shared" si="126"/>
        <v>项</v>
      </c>
    </row>
    <row r="1255" ht="36" customHeight="1" spans="1:7">
      <c r="A1255" s="453" t="s">
        <v>2282</v>
      </c>
      <c r="B1255" s="311" t="s">
        <v>2283</v>
      </c>
      <c r="C1255" s="355">
        <f>SUM(C1256:C1260)</f>
        <v>0</v>
      </c>
      <c r="D1255" s="355">
        <f>SUM(D1256:D1260)</f>
        <v>0</v>
      </c>
      <c r="E1255" s="324" t="str">
        <f t="shared" ref="E1255:E1266" si="131">IF(C1255&gt;0,D1255/C1255-1,IF(C1255&lt;0,-(D1255/C1255-1),""))</f>
        <v/>
      </c>
      <c r="F1255" s="287" t="str">
        <f t="shared" si="125"/>
        <v>否</v>
      </c>
      <c r="G1255" s="156" t="str">
        <f t="shared" si="126"/>
        <v>款</v>
      </c>
    </row>
    <row r="1256" ht="36" customHeight="1" spans="1:7">
      <c r="A1256" s="454" t="s">
        <v>2284</v>
      </c>
      <c r="B1256" s="315" t="s">
        <v>2285</v>
      </c>
      <c r="C1256" s="358">
        <v>0</v>
      </c>
      <c r="D1256" s="358">
        <v>0</v>
      </c>
      <c r="E1256" s="319" t="str">
        <f t="shared" si="131"/>
        <v/>
      </c>
      <c r="F1256" s="287" t="str">
        <f t="shared" si="125"/>
        <v>否</v>
      </c>
      <c r="G1256" s="156" t="str">
        <f t="shared" si="126"/>
        <v>项</v>
      </c>
    </row>
    <row r="1257" ht="36" customHeight="1" spans="1:7">
      <c r="A1257" s="454" t="s">
        <v>2286</v>
      </c>
      <c r="B1257" s="315" t="s">
        <v>2287</v>
      </c>
      <c r="C1257" s="358">
        <v>0</v>
      </c>
      <c r="D1257" s="358">
        <v>0</v>
      </c>
      <c r="E1257" s="319" t="str">
        <f t="shared" si="131"/>
        <v/>
      </c>
      <c r="F1257" s="287" t="str">
        <f t="shared" si="125"/>
        <v>否</v>
      </c>
      <c r="G1257" s="156" t="str">
        <f t="shared" si="126"/>
        <v>项</v>
      </c>
    </row>
    <row r="1258" ht="36" customHeight="1" spans="1:7">
      <c r="A1258" s="454" t="s">
        <v>2288</v>
      </c>
      <c r="B1258" s="315" t="s">
        <v>2289</v>
      </c>
      <c r="C1258" s="358">
        <v>0</v>
      </c>
      <c r="D1258" s="358">
        <v>0</v>
      </c>
      <c r="E1258" s="319" t="str">
        <f t="shared" si="131"/>
        <v/>
      </c>
      <c r="F1258" s="287" t="str">
        <f t="shared" si="125"/>
        <v>否</v>
      </c>
      <c r="G1258" s="156" t="str">
        <f t="shared" si="126"/>
        <v>项</v>
      </c>
    </row>
    <row r="1259" ht="36" customHeight="1" spans="1:7">
      <c r="A1259" s="456">
        <v>2220305</v>
      </c>
      <c r="B1259" s="470" t="s">
        <v>2290</v>
      </c>
      <c r="C1259" s="358">
        <v>0</v>
      </c>
      <c r="D1259" s="358">
        <v>0</v>
      </c>
      <c r="E1259" s="319" t="str">
        <f t="shared" si="131"/>
        <v/>
      </c>
      <c r="F1259" s="287" t="str">
        <f t="shared" si="125"/>
        <v>否</v>
      </c>
      <c r="G1259" s="156" t="str">
        <f t="shared" si="126"/>
        <v>项</v>
      </c>
    </row>
    <row r="1260" ht="36" customHeight="1" spans="1:7">
      <c r="A1260" s="454" t="s">
        <v>2291</v>
      </c>
      <c r="B1260" s="315" t="s">
        <v>2292</v>
      </c>
      <c r="C1260" s="358">
        <v>0</v>
      </c>
      <c r="D1260" s="358">
        <v>0</v>
      </c>
      <c r="E1260" s="319" t="str">
        <f t="shared" si="131"/>
        <v/>
      </c>
      <c r="F1260" s="287" t="str">
        <f t="shared" si="125"/>
        <v>否</v>
      </c>
      <c r="G1260" s="156" t="str">
        <f t="shared" si="126"/>
        <v>项</v>
      </c>
    </row>
    <row r="1261" ht="36" customHeight="1" spans="1:7">
      <c r="A1261" s="453" t="s">
        <v>2293</v>
      </c>
      <c r="B1261" s="311" t="s">
        <v>2294</v>
      </c>
      <c r="C1261" s="355">
        <f>SUM(C1262:C1266)</f>
        <v>0</v>
      </c>
      <c r="D1261" s="355">
        <f>SUM(D1262:D1266)</f>
        <v>0</v>
      </c>
      <c r="E1261" s="324" t="str">
        <f t="shared" si="131"/>
        <v/>
      </c>
      <c r="F1261" s="287" t="str">
        <f t="shared" si="125"/>
        <v>否</v>
      </c>
      <c r="G1261" s="156" t="str">
        <f t="shared" si="126"/>
        <v>款</v>
      </c>
    </row>
    <row r="1262" ht="36" customHeight="1" spans="1:7">
      <c r="A1262" s="454" t="s">
        <v>2295</v>
      </c>
      <c r="B1262" s="315" t="s">
        <v>2296</v>
      </c>
      <c r="C1262" s="358">
        <v>0</v>
      </c>
      <c r="D1262" s="358">
        <v>0</v>
      </c>
      <c r="E1262" s="319" t="str">
        <f t="shared" si="131"/>
        <v/>
      </c>
      <c r="F1262" s="287" t="str">
        <f t="shared" si="125"/>
        <v>否</v>
      </c>
      <c r="G1262" s="156" t="str">
        <f t="shared" si="126"/>
        <v>项</v>
      </c>
    </row>
    <row r="1263" ht="36" customHeight="1" spans="1:7">
      <c r="A1263" s="454" t="s">
        <v>2297</v>
      </c>
      <c r="B1263" s="315" t="s">
        <v>2298</v>
      </c>
      <c r="C1263" s="358">
        <v>0</v>
      </c>
      <c r="D1263" s="358">
        <v>0</v>
      </c>
      <c r="E1263" s="319" t="str">
        <f t="shared" si="131"/>
        <v/>
      </c>
      <c r="F1263" s="287" t="str">
        <f t="shared" si="125"/>
        <v>否</v>
      </c>
      <c r="G1263" s="156" t="str">
        <f t="shared" si="126"/>
        <v>项</v>
      </c>
    </row>
    <row r="1264" ht="36" customHeight="1" spans="1:7">
      <c r="A1264" s="454" t="s">
        <v>2299</v>
      </c>
      <c r="B1264" s="315" t="s">
        <v>2300</v>
      </c>
      <c r="C1264" s="358">
        <v>0</v>
      </c>
      <c r="D1264" s="358">
        <v>0</v>
      </c>
      <c r="E1264" s="319" t="str">
        <f t="shared" si="131"/>
        <v/>
      </c>
      <c r="F1264" s="287" t="str">
        <f t="shared" si="125"/>
        <v>否</v>
      </c>
      <c r="G1264" s="156" t="str">
        <f t="shared" si="126"/>
        <v>项</v>
      </c>
    </row>
    <row r="1265" ht="36" customHeight="1" spans="1:7">
      <c r="A1265" s="454" t="s">
        <v>2301</v>
      </c>
      <c r="B1265" s="315" t="s">
        <v>2302</v>
      </c>
      <c r="C1265" s="358">
        <v>0</v>
      </c>
      <c r="D1265" s="358">
        <v>0</v>
      </c>
      <c r="E1265" s="319" t="str">
        <f t="shared" si="131"/>
        <v/>
      </c>
      <c r="F1265" s="287" t="str">
        <f t="shared" si="125"/>
        <v>否</v>
      </c>
      <c r="G1265" s="156" t="str">
        <f t="shared" si="126"/>
        <v>项</v>
      </c>
    </row>
    <row r="1266" ht="36" customHeight="1" spans="1:7">
      <c r="A1266" s="454" t="s">
        <v>2303</v>
      </c>
      <c r="B1266" s="315" t="s">
        <v>2304</v>
      </c>
      <c r="C1266" s="358">
        <v>0</v>
      </c>
      <c r="D1266" s="358">
        <v>0</v>
      </c>
      <c r="E1266" s="319" t="str">
        <f t="shared" si="131"/>
        <v/>
      </c>
      <c r="F1266" s="287" t="str">
        <f t="shared" si="125"/>
        <v>否</v>
      </c>
      <c r="G1266" s="156" t="str">
        <f t="shared" si="126"/>
        <v>项</v>
      </c>
    </row>
    <row r="1267" ht="36" customHeight="1" spans="1:7">
      <c r="A1267" s="453" t="s">
        <v>2305</v>
      </c>
      <c r="B1267" s="311" t="s">
        <v>2306</v>
      </c>
      <c r="C1267" s="355"/>
      <c r="D1267" s="355"/>
      <c r="E1267" s="324"/>
      <c r="F1267" s="287" t="str">
        <f t="shared" si="125"/>
        <v>否</v>
      </c>
      <c r="G1267" s="156" t="str">
        <f t="shared" si="126"/>
        <v>款</v>
      </c>
    </row>
    <row r="1268" ht="36" customHeight="1" spans="1:7">
      <c r="A1268" s="454" t="s">
        <v>2307</v>
      </c>
      <c r="B1268" s="315" t="s">
        <v>2308</v>
      </c>
      <c r="C1268" s="358">
        <v>0</v>
      </c>
      <c r="D1268" s="358">
        <v>0</v>
      </c>
      <c r="E1268" s="319" t="str">
        <f t="shared" ref="E1268:E1274" si="132">IF(C1268&gt;0,D1268/C1268-1,IF(C1268&lt;0,-(D1268/C1268-1),""))</f>
        <v/>
      </c>
      <c r="F1268" s="287" t="str">
        <f t="shared" si="125"/>
        <v>否</v>
      </c>
      <c r="G1268" s="156" t="str">
        <f t="shared" si="126"/>
        <v>项</v>
      </c>
    </row>
    <row r="1269" ht="36" customHeight="1" spans="1:7">
      <c r="A1269" s="454" t="s">
        <v>2309</v>
      </c>
      <c r="B1269" s="315" t="s">
        <v>2310</v>
      </c>
      <c r="C1269" s="358">
        <v>0</v>
      </c>
      <c r="D1269" s="358">
        <v>0</v>
      </c>
      <c r="E1269" s="319" t="str">
        <f t="shared" si="132"/>
        <v/>
      </c>
      <c r="F1269" s="287" t="str">
        <f t="shared" si="125"/>
        <v>否</v>
      </c>
      <c r="G1269" s="156" t="str">
        <f t="shared" si="126"/>
        <v>项</v>
      </c>
    </row>
    <row r="1270" ht="36" customHeight="1" spans="1:7">
      <c r="A1270" s="454" t="s">
        <v>2311</v>
      </c>
      <c r="B1270" s="315" t="s">
        <v>2312</v>
      </c>
      <c r="C1270" s="358">
        <v>0</v>
      </c>
      <c r="D1270" s="358">
        <v>0</v>
      </c>
      <c r="E1270" s="319" t="str">
        <f t="shared" si="132"/>
        <v/>
      </c>
      <c r="F1270" s="287" t="str">
        <f t="shared" si="125"/>
        <v>否</v>
      </c>
      <c r="G1270" s="156" t="str">
        <f t="shared" si="126"/>
        <v>项</v>
      </c>
    </row>
    <row r="1271" ht="36" customHeight="1" spans="1:7">
      <c r="A1271" s="454" t="s">
        <v>2313</v>
      </c>
      <c r="B1271" s="315" t="s">
        <v>2314</v>
      </c>
      <c r="C1271" s="358">
        <v>0</v>
      </c>
      <c r="D1271" s="358">
        <v>0</v>
      </c>
      <c r="E1271" s="319" t="str">
        <f t="shared" si="132"/>
        <v/>
      </c>
      <c r="F1271" s="287" t="str">
        <f t="shared" si="125"/>
        <v>否</v>
      </c>
      <c r="G1271" s="156" t="str">
        <f t="shared" si="126"/>
        <v>项</v>
      </c>
    </row>
    <row r="1272" ht="36" customHeight="1" spans="1:7">
      <c r="A1272" s="454" t="s">
        <v>2315</v>
      </c>
      <c r="B1272" s="315" t="s">
        <v>2316</v>
      </c>
      <c r="C1272" s="358">
        <v>0</v>
      </c>
      <c r="D1272" s="358">
        <v>0</v>
      </c>
      <c r="E1272" s="319" t="str">
        <f t="shared" si="132"/>
        <v/>
      </c>
      <c r="F1272" s="287" t="str">
        <f t="shared" si="125"/>
        <v>否</v>
      </c>
      <c r="G1272" s="156" t="str">
        <f t="shared" si="126"/>
        <v>项</v>
      </c>
    </row>
    <row r="1273" ht="36" customHeight="1" spans="1:7">
      <c r="A1273" s="454" t="s">
        <v>2317</v>
      </c>
      <c r="B1273" s="315" t="s">
        <v>2318</v>
      </c>
      <c r="C1273" s="358">
        <v>0</v>
      </c>
      <c r="D1273" s="358">
        <v>0</v>
      </c>
      <c r="E1273" s="319" t="str">
        <f t="shared" si="132"/>
        <v/>
      </c>
      <c r="F1273" s="287" t="str">
        <f t="shared" si="125"/>
        <v>否</v>
      </c>
      <c r="G1273" s="156" t="str">
        <f t="shared" si="126"/>
        <v>项</v>
      </c>
    </row>
    <row r="1274" ht="36" customHeight="1" spans="1:7">
      <c r="A1274" s="454" t="s">
        <v>2319</v>
      </c>
      <c r="B1274" s="315" t="s">
        <v>2320</v>
      </c>
      <c r="C1274" s="358">
        <v>0</v>
      </c>
      <c r="D1274" s="358">
        <v>0</v>
      </c>
      <c r="E1274" s="319" t="str">
        <f t="shared" si="132"/>
        <v/>
      </c>
      <c r="F1274" s="287" t="str">
        <f t="shared" si="125"/>
        <v>否</v>
      </c>
      <c r="G1274" s="156" t="str">
        <f t="shared" si="126"/>
        <v>项</v>
      </c>
    </row>
    <row r="1275" ht="36" customHeight="1" spans="1:7">
      <c r="A1275" s="454" t="s">
        <v>2321</v>
      </c>
      <c r="B1275" s="315" t="s">
        <v>2322</v>
      </c>
      <c r="C1275" s="358"/>
      <c r="D1275" s="358"/>
      <c r="E1275" s="319"/>
      <c r="F1275" s="287" t="str">
        <f t="shared" si="125"/>
        <v>否</v>
      </c>
      <c r="G1275" s="156" t="str">
        <f t="shared" si="126"/>
        <v>项</v>
      </c>
    </row>
    <row r="1276" ht="36" customHeight="1" spans="1:7">
      <c r="A1276" s="454" t="s">
        <v>2323</v>
      </c>
      <c r="B1276" s="315" t="s">
        <v>2324</v>
      </c>
      <c r="C1276" s="358"/>
      <c r="D1276" s="358"/>
      <c r="E1276" s="319"/>
      <c r="F1276" s="287" t="str">
        <f t="shared" si="125"/>
        <v>否</v>
      </c>
      <c r="G1276" s="156" t="str">
        <f t="shared" si="126"/>
        <v>项</v>
      </c>
    </row>
    <row r="1277" ht="36" customHeight="1" spans="1:7">
      <c r="A1277" s="454" t="s">
        <v>2325</v>
      </c>
      <c r="B1277" s="315" t="s">
        <v>2326</v>
      </c>
      <c r="C1277" s="358">
        <v>0</v>
      </c>
      <c r="D1277" s="358">
        <v>0</v>
      </c>
      <c r="E1277" s="319" t="str">
        <f t="shared" ref="E1277:E1279" si="133">IF(C1277&gt;0,D1277/C1277-1,IF(C1277&lt;0,-(D1277/C1277-1),""))</f>
        <v/>
      </c>
      <c r="F1277" s="287" t="str">
        <f t="shared" si="125"/>
        <v>否</v>
      </c>
      <c r="G1277" s="156" t="str">
        <f t="shared" si="126"/>
        <v>项</v>
      </c>
    </row>
    <row r="1278" ht="36" customHeight="1" spans="1:7">
      <c r="A1278" s="317">
        <v>2220511</v>
      </c>
      <c r="B1278" s="315" t="s">
        <v>2327</v>
      </c>
      <c r="C1278" s="358">
        <v>0</v>
      </c>
      <c r="D1278" s="358">
        <v>0</v>
      </c>
      <c r="E1278" s="319" t="str">
        <f t="shared" si="133"/>
        <v/>
      </c>
      <c r="F1278" s="287" t="str">
        <f t="shared" si="125"/>
        <v>否</v>
      </c>
      <c r="G1278" s="156" t="str">
        <f t="shared" si="126"/>
        <v>项</v>
      </c>
    </row>
    <row r="1279" ht="36" customHeight="1" spans="1:7">
      <c r="A1279" s="454" t="s">
        <v>2328</v>
      </c>
      <c r="B1279" s="315" t="s">
        <v>2329</v>
      </c>
      <c r="C1279" s="358">
        <v>0</v>
      </c>
      <c r="D1279" s="358">
        <v>0</v>
      </c>
      <c r="E1279" s="319" t="str">
        <f t="shared" si="133"/>
        <v/>
      </c>
      <c r="F1279" s="287" t="str">
        <f t="shared" si="125"/>
        <v>否</v>
      </c>
      <c r="G1279" s="156" t="str">
        <f t="shared" si="126"/>
        <v>项</v>
      </c>
    </row>
    <row r="1280" ht="36" customHeight="1" spans="1:8">
      <c r="A1280" s="453" t="s">
        <v>2330</v>
      </c>
      <c r="B1280" s="458" t="s">
        <v>543</v>
      </c>
      <c r="C1280" s="471"/>
      <c r="D1280" s="471"/>
      <c r="E1280" s="324"/>
      <c r="F1280" s="287" t="str">
        <f t="shared" si="125"/>
        <v>否</v>
      </c>
      <c r="G1280" s="156" t="str">
        <f t="shared" si="126"/>
        <v>项</v>
      </c>
      <c r="H1280" s="460"/>
    </row>
    <row r="1281" ht="36" customHeight="1" spans="1:7">
      <c r="A1281" s="453" t="s">
        <v>126</v>
      </c>
      <c r="B1281" s="311" t="s">
        <v>127</v>
      </c>
      <c r="C1281" s="355">
        <f>C1282+C1294+C1300+C1306+C1314+C1327+C1331+C1337</f>
        <v>200</v>
      </c>
      <c r="D1281" s="355">
        <f>D1282+D1294+D1300+D1306+D1314+D1327+D1331+D1337</f>
        <v>267</v>
      </c>
      <c r="E1281" s="324"/>
      <c r="F1281" s="287" t="str">
        <f t="shared" si="125"/>
        <v>是</v>
      </c>
      <c r="G1281" s="156" t="str">
        <f t="shared" si="126"/>
        <v>类</v>
      </c>
    </row>
    <row r="1282" ht="36" customHeight="1" spans="1:7">
      <c r="A1282" s="453" t="s">
        <v>2331</v>
      </c>
      <c r="B1282" s="311" t="s">
        <v>2332</v>
      </c>
      <c r="C1282" s="355">
        <f>SUM(C1283:C1293)</f>
        <v>3</v>
      </c>
      <c r="D1282" s="355">
        <f>SUM(D1283:D1293)</f>
        <v>182</v>
      </c>
      <c r="E1282" s="324"/>
      <c r="F1282" s="287" t="str">
        <f t="shared" si="125"/>
        <v>是</v>
      </c>
      <c r="G1282" s="156" t="str">
        <f t="shared" si="126"/>
        <v>款</v>
      </c>
    </row>
    <row r="1283" ht="36" customHeight="1" spans="1:7">
      <c r="A1283" s="454" t="s">
        <v>2333</v>
      </c>
      <c r="B1283" s="315" t="s">
        <v>162</v>
      </c>
      <c r="C1283" s="358"/>
      <c r="D1283" s="358">
        <v>169</v>
      </c>
      <c r="E1283" s="319"/>
      <c r="F1283" s="287" t="str">
        <f t="shared" si="125"/>
        <v>是</v>
      </c>
      <c r="G1283" s="156" t="str">
        <f t="shared" si="126"/>
        <v>项</v>
      </c>
    </row>
    <row r="1284" ht="36" customHeight="1" spans="1:7">
      <c r="A1284" s="454" t="s">
        <v>2334</v>
      </c>
      <c r="B1284" s="315" t="s">
        <v>164</v>
      </c>
      <c r="C1284" s="358">
        <v>0</v>
      </c>
      <c r="D1284" s="358">
        <v>9</v>
      </c>
      <c r="E1284" s="319" t="str">
        <f t="shared" ref="E1284:E1290" si="134">IF(C1284&gt;0,D1284/C1284-1,IF(C1284&lt;0,-(D1284/C1284-1),""))</f>
        <v/>
      </c>
      <c r="F1284" s="287" t="str">
        <f t="shared" ref="F1284:F1347" si="135">IF(LEN(A1284)=3,"是",IF(B1284&lt;&gt;"",IF(SUM(C1284:D1284)&lt;&gt;0,"是","否"),"是"))</f>
        <v>是</v>
      </c>
      <c r="G1284" s="156" t="str">
        <f t="shared" ref="G1284:G1347" si="136">IF(LEN(A1284)=3,"类",IF(LEN(A1284)=5,"款","项"))</f>
        <v>项</v>
      </c>
    </row>
    <row r="1285" ht="36" customHeight="1" spans="1:7">
      <c r="A1285" s="454" t="s">
        <v>2335</v>
      </c>
      <c r="B1285" s="315" t="s">
        <v>166</v>
      </c>
      <c r="C1285" s="358">
        <v>0</v>
      </c>
      <c r="D1285" s="358">
        <v>0</v>
      </c>
      <c r="E1285" s="319" t="str">
        <f t="shared" si="134"/>
        <v/>
      </c>
      <c r="F1285" s="287" t="str">
        <f t="shared" si="135"/>
        <v>否</v>
      </c>
      <c r="G1285" s="156" t="str">
        <f t="shared" si="136"/>
        <v>项</v>
      </c>
    </row>
    <row r="1286" ht="36" customHeight="1" spans="1:7">
      <c r="A1286" s="454" t="s">
        <v>2336</v>
      </c>
      <c r="B1286" s="315" t="s">
        <v>2337</v>
      </c>
      <c r="C1286" s="358">
        <v>3</v>
      </c>
      <c r="D1286" s="358">
        <v>4</v>
      </c>
      <c r="E1286" s="319">
        <f t="shared" si="134"/>
        <v>0.333333333333333</v>
      </c>
      <c r="F1286" s="287" t="str">
        <f t="shared" si="135"/>
        <v>是</v>
      </c>
      <c r="G1286" s="156" t="str">
        <f t="shared" si="136"/>
        <v>项</v>
      </c>
    </row>
    <row r="1287" ht="36" customHeight="1" spans="1:7">
      <c r="A1287" s="454" t="s">
        <v>2338</v>
      </c>
      <c r="B1287" s="315" t="s">
        <v>2339</v>
      </c>
      <c r="C1287" s="358">
        <v>0</v>
      </c>
      <c r="D1287" s="358">
        <v>0</v>
      </c>
      <c r="E1287" s="319" t="str">
        <f t="shared" si="134"/>
        <v/>
      </c>
      <c r="F1287" s="287" t="str">
        <f t="shared" si="135"/>
        <v>否</v>
      </c>
      <c r="G1287" s="156" t="str">
        <f t="shared" si="136"/>
        <v>项</v>
      </c>
    </row>
    <row r="1288" ht="36" customHeight="1" spans="1:7">
      <c r="A1288" s="454" t="s">
        <v>2340</v>
      </c>
      <c r="B1288" s="315" t="s">
        <v>2341</v>
      </c>
      <c r="C1288" s="358">
        <v>0</v>
      </c>
      <c r="D1288" s="358">
        <v>0</v>
      </c>
      <c r="E1288" s="319" t="str">
        <f t="shared" si="134"/>
        <v/>
      </c>
      <c r="F1288" s="287" t="str">
        <f t="shared" si="135"/>
        <v>否</v>
      </c>
      <c r="G1288" s="156" t="str">
        <f t="shared" si="136"/>
        <v>项</v>
      </c>
    </row>
    <row r="1289" ht="36" customHeight="1" spans="1:7">
      <c r="A1289" s="454" t="s">
        <v>2342</v>
      </c>
      <c r="B1289" s="315" t="s">
        <v>2343</v>
      </c>
      <c r="C1289" s="358">
        <v>0</v>
      </c>
      <c r="D1289" s="358">
        <v>0</v>
      </c>
      <c r="E1289" s="319" t="str">
        <f t="shared" si="134"/>
        <v/>
      </c>
      <c r="F1289" s="287" t="str">
        <f t="shared" si="135"/>
        <v>否</v>
      </c>
      <c r="G1289" s="156" t="str">
        <f t="shared" si="136"/>
        <v>项</v>
      </c>
    </row>
    <row r="1290" ht="36" customHeight="1" spans="1:7">
      <c r="A1290" s="454" t="s">
        <v>2344</v>
      </c>
      <c r="B1290" s="315" t="s">
        <v>2345</v>
      </c>
      <c r="C1290" s="358">
        <v>0</v>
      </c>
      <c r="D1290" s="358">
        <v>0</v>
      </c>
      <c r="E1290" s="319" t="str">
        <f t="shared" si="134"/>
        <v/>
      </c>
      <c r="F1290" s="287" t="str">
        <f t="shared" si="135"/>
        <v>否</v>
      </c>
      <c r="G1290" s="156" t="str">
        <f t="shared" si="136"/>
        <v>项</v>
      </c>
    </row>
    <row r="1291" ht="36" customHeight="1" spans="1:7">
      <c r="A1291" s="454" t="s">
        <v>2346</v>
      </c>
      <c r="B1291" s="315" t="s">
        <v>2347</v>
      </c>
      <c r="C1291" s="358"/>
      <c r="D1291" s="358"/>
      <c r="E1291" s="319"/>
      <c r="F1291" s="287" t="str">
        <f t="shared" si="135"/>
        <v>否</v>
      </c>
      <c r="G1291" s="156" t="str">
        <f t="shared" si="136"/>
        <v>项</v>
      </c>
    </row>
    <row r="1292" ht="36" customHeight="1" spans="1:7">
      <c r="A1292" s="454" t="s">
        <v>2348</v>
      </c>
      <c r="B1292" s="315" t="s">
        <v>180</v>
      </c>
      <c r="C1292" s="358"/>
      <c r="D1292" s="358"/>
      <c r="E1292" s="319"/>
      <c r="F1292" s="287" t="str">
        <f t="shared" si="135"/>
        <v>否</v>
      </c>
      <c r="G1292" s="156" t="str">
        <f t="shared" si="136"/>
        <v>项</v>
      </c>
    </row>
    <row r="1293" ht="36" customHeight="1" spans="1:7">
      <c r="A1293" s="454" t="s">
        <v>2349</v>
      </c>
      <c r="B1293" s="315" t="s">
        <v>2350</v>
      </c>
      <c r="C1293" s="358">
        <v>0</v>
      </c>
      <c r="D1293" s="358">
        <v>0</v>
      </c>
      <c r="E1293" s="319" t="str">
        <f t="shared" ref="E1293:E1298" si="137">IF(C1293&gt;0,D1293/C1293-1,IF(C1293&lt;0,-(D1293/C1293-1),""))</f>
        <v/>
      </c>
      <c r="F1293" s="287" t="str">
        <f t="shared" si="135"/>
        <v>否</v>
      </c>
      <c r="G1293" s="156" t="str">
        <f t="shared" si="136"/>
        <v>项</v>
      </c>
    </row>
    <row r="1294" ht="36" customHeight="1" spans="1:7">
      <c r="A1294" s="453" t="s">
        <v>2351</v>
      </c>
      <c r="B1294" s="311" t="s">
        <v>2352</v>
      </c>
      <c r="C1294" s="355">
        <v>170</v>
      </c>
      <c r="D1294" s="355">
        <v>49</v>
      </c>
      <c r="E1294" s="324"/>
      <c r="F1294" s="287" t="str">
        <f t="shared" si="135"/>
        <v>是</v>
      </c>
      <c r="G1294" s="156" t="str">
        <f t="shared" si="136"/>
        <v>款</v>
      </c>
    </row>
    <row r="1295" ht="36" customHeight="1" spans="1:7">
      <c r="A1295" s="454" t="s">
        <v>2353</v>
      </c>
      <c r="B1295" s="315" t="s">
        <v>162</v>
      </c>
      <c r="C1295" s="358">
        <v>135</v>
      </c>
      <c r="D1295" s="358">
        <v>0</v>
      </c>
      <c r="E1295" s="319">
        <f t="shared" si="137"/>
        <v>-1</v>
      </c>
      <c r="F1295" s="287" t="str">
        <f t="shared" si="135"/>
        <v>是</v>
      </c>
      <c r="G1295" s="156" t="str">
        <f t="shared" si="136"/>
        <v>项</v>
      </c>
    </row>
    <row r="1296" ht="36" customHeight="1" spans="1:7">
      <c r="A1296" s="454" t="s">
        <v>2354</v>
      </c>
      <c r="B1296" s="315" t="s">
        <v>164</v>
      </c>
      <c r="C1296" s="358">
        <v>0</v>
      </c>
      <c r="D1296" s="358">
        <v>0</v>
      </c>
      <c r="E1296" s="319" t="str">
        <f t="shared" si="137"/>
        <v/>
      </c>
      <c r="F1296" s="287" t="str">
        <f t="shared" si="135"/>
        <v>否</v>
      </c>
      <c r="G1296" s="156" t="str">
        <f t="shared" si="136"/>
        <v>项</v>
      </c>
    </row>
    <row r="1297" ht="36" customHeight="1" spans="1:7">
      <c r="A1297" s="454" t="s">
        <v>2355</v>
      </c>
      <c r="B1297" s="315" t="s">
        <v>166</v>
      </c>
      <c r="C1297" s="358">
        <v>0</v>
      </c>
      <c r="D1297" s="358">
        <v>0</v>
      </c>
      <c r="E1297" s="319" t="str">
        <f t="shared" si="137"/>
        <v/>
      </c>
      <c r="F1297" s="287" t="str">
        <f t="shared" si="135"/>
        <v>否</v>
      </c>
      <c r="G1297" s="156" t="str">
        <f t="shared" si="136"/>
        <v>项</v>
      </c>
    </row>
    <row r="1298" ht="36" customHeight="1" spans="1:7">
      <c r="A1298" s="454" t="s">
        <v>2356</v>
      </c>
      <c r="B1298" s="315" t="s">
        <v>2357</v>
      </c>
      <c r="C1298" s="358">
        <v>35</v>
      </c>
      <c r="D1298" s="358">
        <v>49</v>
      </c>
      <c r="E1298" s="319">
        <f t="shared" si="137"/>
        <v>0.4</v>
      </c>
      <c r="F1298" s="287" t="str">
        <f t="shared" si="135"/>
        <v>是</v>
      </c>
      <c r="G1298" s="156" t="str">
        <f t="shared" si="136"/>
        <v>项</v>
      </c>
    </row>
    <row r="1299" ht="36" customHeight="1" spans="1:7">
      <c r="A1299" s="454" t="s">
        <v>2358</v>
      </c>
      <c r="B1299" s="315" t="s">
        <v>2359</v>
      </c>
      <c r="C1299" s="358">
        <v>0</v>
      </c>
      <c r="D1299" s="358">
        <v>0</v>
      </c>
      <c r="E1299" s="319" t="str">
        <f t="shared" ref="E1299:E1303" si="138">IF(C1299&gt;0,D1299/C1299-1,IF(C1299&lt;0,-(D1299/C1299-1),""))</f>
        <v/>
      </c>
      <c r="F1299" s="287" t="str">
        <f t="shared" si="135"/>
        <v>否</v>
      </c>
      <c r="G1299" s="156" t="str">
        <f t="shared" si="136"/>
        <v>项</v>
      </c>
    </row>
    <row r="1300" ht="36" customHeight="1" spans="1:7">
      <c r="A1300" s="453" t="s">
        <v>2360</v>
      </c>
      <c r="B1300" s="311" t="s">
        <v>2361</v>
      </c>
      <c r="C1300" s="355">
        <v>10</v>
      </c>
      <c r="D1300" s="355"/>
      <c r="E1300" s="324"/>
      <c r="F1300" s="287" t="str">
        <f t="shared" si="135"/>
        <v>是</v>
      </c>
      <c r="G1300" s="156" t="str">
        <f t="shared" si="136"/>
        <v>款</v>
      </c>
    </row>
    <row r="1301" ht="36" customHeight="1" spans="1:7">
      <c r="A1301" s="454" t="s">
        <v>2362</v>
      </c>
      <c r="B1301" s="315" t="s">
        <v>162</v>
      </c>
      <c r="C1301" s="358"/>
      <c r="D1301" s="358"/>
      <c r="E1301" s="319"/>
      <c r="F1301" s="287" t="str">
        <f t="shared" si="135"/>
        <v>否</v>
      </c>
      <c r="G1301" s="156" t="str">
        <f t="shared" si="136"/>
        <v>项</v>
      </c>
    </row>
    <row r="1302" ht="36" customHeight="1" spans="1:7">
      <c r="A1302" s="454" t="s">
        <v>2363</v>
      </c>
      <c r="B1302" s="315" t="s">
        <v>164</v>
      </c>
      <c r="C1302" s="358">
        <v>0</v>
      </c>
      <c r="D1302" s="358">
        <v>0</v>
      </c>
      <c r="E1302" s="319" t="str">
        <f t="shared" si="138"/>
        <v/>
      </c>
      <c r="F1302" s="287" t="str">
        <f t="shared" si="135"/>
        <v>否</v>
      </c>
      <c r="G1302" s="156" t="str">
        <f t="shared" si="136"/>
        <v>项</v>
      </c>
    </row>
    <row r="1303" ht="36" customHeight="1" spans="1:7">
      <c r="A1303" s="454" t="s">
        <v>2364</v>
      </c>
      <c r="B1303" s="315" t="s">
        <v>166</v>
      </c>
      <c r="C1303" s="358">
        <v>0</v>
      </c>
      <c r="D1303" s="358">
        <v>0</v>
      </c>
      <c r="E1303" s="319" t="str">
        <f t="shared" si="138"/>
        <v/>
      </c>
      <c r="F1303" s="287" t="str">
        <f t="shared" si="135"/>
        <v>否</v>
      </c>
      <c r="G1303" s="156" t="str">
        <f t="shared" si="136"/>
        <v>项</v>
      </c>
    </row>
    <row r="1304" ht="36" customHeight="1" spans="1:7">
      <c r="A1304" s="454" t="s">
        <v>2365</v>
      </c>
      <c r="B1304" s="315" t="s">
        <v>2366</v>
      </c>
      <c r="C1304" s="358">
        <v>10</v>
      </c>
      <c r="D1304" s="358"/>
      <c r="E1304" s="319"/>
      <c r="F1304" s="287" t="str">
        <f t="shared" si="135"/>
        <v>是</v>
      </c>
      <c r="G1304" s="156" t="str">
        <f t="shared" si="136"/>
        <v>项</v>
      </c>
    </row>
    <row r="1305" ht="36" customHeight="1" spans="1:7">
      <c r="A1305" s="454" t="s">
        <v>2367</v>
      </c>
      <c r="B1305" s="315" t="s">
        <v>2368</v>
      </c>
      <c r="C1305" s="358"/>
      <c r="D1305" s="358"/>
      <c r="E1305" s="319"/>
      <c r="F1305" s="287" t="str">
        <f t="shared" si="135"/>
        <v>否</v>
      </c>
      <c r="G1305" s="156" t="str">
        <f t="shared" si="136"/>
        <v>项</v>
      </c>
    </row>
    <row r="1306" ht="36" customHeight="1" spans="1:7">
      <c r="A1306" s="453" t="s">
        <v>2369</v>
      </c>
      <c r="B1306" s="311" t="s">
        <v>2370</v>
      </c>
      <c r="C1306" s="355"/>
      <c r="D1306" s="355"/>
      <c r="E1306" s="324"/>
      <c r="F1306" s="287" t="str">
        <f t="shared" si="135"/>
        <v>否</v>
      </c>
      <c r="G1306" s="156" t="str">
        <f t="shared" si="136"/>
        <v>款</v>
      </c>
    </row>
    <row r="1307" ht="36" customHeight="1" spans="1:7">
      <c r="A1307" s="454" t="s">
        <v>2371</v>
      </c>
      <c r="B1307" s="315" t="s">
        <v>162</v>
      </c>
      <c r="C1307" s="358">
        <v>0</v>
      </c>
      <c r="D1307" s="358">
        <v>0</v>
      </c>
      <c r="E1307" s="319" t="str">
        <f t="shared" ref="E1307:E1309" si="139">IF(C1307&gt;0,D1307/C1307-1,IF(C1307&lt;0,-(D1307/C1307-1),""))</f>
        <v/>
      </c>
      <c r="F1307" s="287" t="str">
        <f t="shared" si="135"/>
        <v>否</v>
      </c>
      <c r="G1307" s="156" t="str">
        <f t="shared" si="136"/>
        <v>项</v>
      </c>
    </row>
    <row r="1308" ht="36" customHeight="1" spans="1:7">
      <c r="A1308" s="454" t="s">
        <v>2372</v>
      </c>
      <c r="B1308" s="315" t="s">
        <v>164</v>
      </c>
      <c r="C1308" s="358">
        <v>0</v>
      </c>
      <c r="D1308" s="358">
        <v>0</v>
      </c>
      <c r="E1308" s="319" t="str">
        <f t="shared" si="139"/>
        <v/>
      </c>
      <c r="F1308" s="287" t="str">
        <f t="shared" si="135"/>
        <v>否</v>
      </c>
      <c r="G1308" s="156" t="str">
        <f t="shared" si="136"/>
        <v>项</v>
      </c>
    </row>
    <row r="1309" ht="36" customHeight="1" spans="1:7">
      <c r="A1309" s="454" t="s">
        <v>2373</v>
      </c>
      <c r="B1309" s="315" t="s">
        <v>166</v>
      </c>
      <c r="C1309" s="358">
        <v>0</v>
      </c>
      <c r="D1309" s="358">
        <v>0</v>
      </c>
      <c r="E1309" s="319" t="str">
        <f t="shared" si="139"/>
        <v/>
      </c>
      <c r="F1309" s="287" t="str">
        <f t="shared" si="135"/>
        <v>否</v>
      </c>
      <c r="G1309" s="156" t="str">
        <f t="shared" si="136"/>
        <v>项</v>
      </c>
    </row>
    <row r="1310" ht="36" customHeight="1" spans="1:7">
      <c r="A1310" s="454" t="s">
        <v>2374</v>
      </c>
      <c r="B1310" s="315" t="s">
        <v>2375</v>
      </c>
      <c r="C1310" s="358"/>
      <c r="D1310" s="358"/>
      <c r="E1310" s="319"/>
      <c r="F1310" s="287" t="str">
        <f t="shared" si="135"/>
        <v>否</v>
      </c>
      <c r="G1310" s="156" t="str">
        <f t="shared" si="136"/>
        <v>项</v>
      </c>
    </row>
    <row r="1311" ht="36" customHeight="1" spans="1:7">
      <c r="A1311" s="454" t="s">
        <v>2376</v>
      </c>
      <c r="B1311" s="315" t="s">
        <v>2377</v>
      </c>
      <c r="C1311" s="358"/>
      <c r="D1311" s="358"/>
      <c r="E1311" s="319"/>
      <c r="F1311" s="287" t="str">
        <f t="shared" si="135"/>
        <v>否</v>
      </c>
      <c r="G1311" s="156" t="str">
        <f t="shared" si="136"/>
        <v>项</v>
      </c>
    </row>
    <row r="1312" ht="36" customHeight="1" spans="1:7">
      <c r="A1312" s="454" t="s">
        <v>2378</v>
      </c>
      <c r="B1312" s="315" t="s">
        <v>180</v>
      </c>
      <c r="C1312" s="358"/>
      <c r="D1312" s="358"/>
      <c r="E1312" s="319"/>
      <c r="F1312" s="287" t="str">
        <f t="shared" si="135"/>
        <v>否</v>
      </c>
      <c r="G1312" s="156" t="str">
        <f t="shared" si="136"/>
        <v>项</v>
      </c>
    </row>
    <row r="1313" ht="36" customHeight="1" spans="1:7">
      <c r="A1313" s="454" t="s">
        <v>2379</v>
      </c>
      <c r="B1313" s="315" t="s">
        <v>2380</v>
      </c>
      <c r="C1313" s="358">
        <v>0</v>
      </c>
      <c r="D1313" s="358">
        <v>0</v>
      </c>
      <c r="E1313" s="319" t="str">
        <f t="shared" ref="E1313:E1317" si="140">IF(C1313&gt;0,D1313/C1313-1,IF(C1313&lt;0,-(D1313/C1313-1),""))</f>
        <v/>
      </c>
      <c r="F1313" s="287" t="str">
        <f t="shared" si="135"/>
        <v>否</v>
      </c>
      <c r="G1313" s="156" t="str">
        <f t="shared" si="136"/>
        <v>项</v>
      </c>
    </row>
    <row r="1314" ht="36" customHeight="1" spans="1:7">
      <c r="A1314" s="453" t="s">
        <v>2381</v>
      </c>
      <c r="B1314" s="311" t="s">
        <v>2382</v>
      </c>
      <c r="C1314" s="355"/>
      <c r="D1314" s="355"/>
      <c r="E1314" s="324"/>
      <c r="F1314" s="287" t="str">
        <f t="shared" si="135"/>
        <v>否</v>
      </c>
      <c r="G1314" s="156" t="str">
        <f t="shared" si="136"/>
        <v>款</v>
      </c>
    </row>
    <row r="1315" ht="36" customHeight="1" spans="1:7">
      <c r="A1315" s="454" t="s">
        <v>2383</v>
      </c>
      <c r="B1315" s="315" t="s">
        <v>162</v>
      </c>
      <c r="C1315" s="358">
        <v>0</v>
      </c>
      <c r="D1315" s="358">
        <v>0</v>
      </c>
      <c r="E1315" s="319" t="str">
        <f t="shared" si="140"/>
        <v/>
      </c>
      <c r="F1315" s="287" t="str">
        <f t="shared" si="135"/>
        <v>否</v>
      </c>
      <c r="G1315" s="156" t="str">
        <f t="shared" si="136"/>
        <v>项</v>
      </c>
    </row>
    <row r="1316" ht="36" customHeight="1" spans="1:7">
      <c r="A1316" s="454" t="s">
        <v>2384</v>
      </c>
      <c r="B1316" s="315" t="s">
        <v>164</v>
      </c>
      <c r="C1316" s="358">
        <v>0</v>
      </c>
      <c r="D1316" s="358">
        <v>0</v>
      </c>
      <c r="E1316" s="319" t="str">
        <f t="shared" si="140"/>
        <v/>
      </c>
      <c r="F1316" s="287" t="str">
        <f t="shared" si="135"/>
        <v>否</v>
      </c>
      <c r="G1316" s="156" t="str">
        <f t="shared" si="136"/>
        <v>项</v>
      </c>
    </row>
    <row r="1317" ht="36" customHeight="1" spans="1:7">
      <c r="A1317" s="454" t="s">
        <v>2385</v>
      </c>
      <c r="B1317" s="315" t="s">
        <v>166</v>
      </c>
      <c r="C1317" s="358">
        <v>0</v>
      </c>
      <c r="D1317" s="358">
        <v>0</v>
      </c>
      <c r="E1317" s="319" t="str">
        <f t="shared" si="140"/>
        <v/>
      </c>
      <c r="F1317" s="287" t="str">
        <f t="shared" si="135"/>
        <v>否</v>
      </c>
      <c r="G1317" s="156" t="str">
        <f t="shared" si="136"/>
        <v>项</v>
      </c>
    </row>
    <row r="1318" ht="36" customHeight="1" spans="1:7">
      <c r="A1318" s="454" t="s">
        <v>2386</v>
      </c>
      <c r="B1318" s="315" t="s">
        <v>2387</v>
      </c>
      <c r="C1318" s="358"/>
      <c r="D1318" s="358"/>
      <c r="E1318" s="319"/>
      <c r="F1318" s="287" t="str">
        <f t="shared" si="135"/>
        <v>否</v>
      </c>
      <c r="G1318" s="156" t="str">
        <f t="shared" si="136"/>
        <v>项</v>
      </c>
    </row>
    <row r="1319" ht="36" customHeight="1" spans="1:7">
      <c r="A1319" s="454" t="s">
        <v>2388</v>
      </c>
      <c r="B1319" s="315" t="s">
        <v>2389</v>
      </c>
      <c r="C1319" s="358"/>
      <c r="D1319" s="358"/>
      <c r="E1319" s="319"/>
      <c r="F1319" s="287" t="str">
        <f t="shared" si="135"/>
        <v>否</v>
      </c>
      <c r="G1319" s="156" t="str">
        <f t="shared" si="136"/>
        <v>项</v>
      </c>
    </row>
    <row r="1320" ht="36" customHeight="1" spans="1:7">
      <c r="A1320" s="454" t="s">
        <v>2390</v>
      </c>
      <c r="B1320" s="315" t="s">
        <v>2391</v>
      </c>
      <c r="C1320" s="358"/>
      <c r="D1320" s="358"/>
      <c r="E1320" s="319"/>
      <c r="F1320" s="287" t="str">
        <f t="shared" si="135"/>
        <v>否</v>
      </c>
      <c r="G1320" s="156" t="str">
        <f t="shared" si="136"/>
        <v>项</v>
      </c>
    </row>
    <row r="1321" ht="36" customHeight="1" spans="1:7">
      <c r="A1321" s="454" t="s">
        <v>2392</v>
      </c>
      <c r="B1321" s="315" t="s">
        <v>2393</v>
      </c>
      <c r="C1321" s="358">
        <v>0</v>
      </c>
      <c r="D1321" s="358">
        <v>0</v>
      </c>
      <c r="E1321" s="319" t="str">
        <f t="shared" ref="E1321:E1324" si="141">IF(C1321&gt;0,D1321/C1321-1,IF(C1321&lt;0,-(D1321/C1321-1),""))</f>
        <v/>
      </c>
      <c r="F1321" s="287" t="str">
        <f t="shared" si="135"/>
        <v>否</v>
      </c>
      <c r="G1321" s="156" t="str">
        <f t="shared" si="136"/>
        <v>项</v>
      </c>
    </row>
    <row r="1322" ht="36" customHeight="1" spans="1:7">
      <c r="A1322" s="454" t="s">
        <v>2394</v>
      </c>
      <c r="B1322" s="315" t="s">
        <v>2395</v>
      </c>
      <c r="C1322" s="358">
        <v>0</v>
      </c>
      <c r="D1322" s="358">
        <v>0</v>
      </c>
      <c r="E1322" s="319" t="str">
        <f t="shared" si="141"/>
        <v/>
      </c>
      <c r="F1322" s="287" t="str">
        <f t="shared" si="135"/>
        <v>否</v>
      </c>
      <c r="G1322" s="156" t="str">
        <f t="shared" si="136"/>
        <v>项</v>
      </c>
    </row>
    <row r="1323" ht="36" customHeight="1" spans="1:7">
      <c r="A1323" s="454" t="s">
        <v>2396</v>
      </c>
      <c r="B1323" s="315" t="s">
        <v>2397</v>
      </c>
      <c r="C1323" s="358">
        <v>0</v>
      </c>
      <c r="D1323" s="358">
        <v>0</v>
      </c>
      <c r="E1323" s="319" t="str">
        <f t="shared" si="141"/>
        <v/>
      </c>
      <c r="F1323" s="287" t="str">
        <f t="shared" si="135"/>
        <v>否</v>
      </c>
      <c r="G1323" s="156" t="str">
        <f t="shared" si="136"/>
        <v>项</v>
      </c>
    </row>
    <row r="1324" ht="36" customHeight="1" spans="1:7">
      <c r="A1324" s="454" t="s">
        <v>2398</v>
      </c>
      <c r="B1324" s="315" t="s">
        <v>2399</v>
      </c>
      <c r="C1324" s="358">
        <v>0</v>
      </c>
      <c r="D1324" s="358">
        <v>0</v>
      </c>
      <c r="E1324" s="319" t="str">
        <f t="shared" si="141"/>
        <v/>
      </c>
      <c r="F1324" s="287" t="str">
        <f t="shared" si="135"/>
        <v>否</v>
      </c>
      <c r="G1324" s="156" t="str">
        <f t="shared" si="136"/>
        <v>项</v>
      </c>
    </row>
    <row r="1325" ht="36" customHeight="1" spans="1:7">
      <c r="A1325" s="454" t="s">
        <v>2400</v>
      </c>
      <c r="B1325" s="315" t="s">
        <v>2401</v>
      </c>
      <c r="C1325" s="358"/>
      <c r="D1325" s="358"/>
      <c r="E1325" s="319"/>
      <c r="F1325" s="287" t="str">
        <f t="shared" si="135"/>
        <v>否</v>
      </c>
      <c r="G1325" s="156" t="str">
        <f t="shared" si="136"/>
        <v>项</v>
      </c>
    </row>
    <row r="1326" ht="36" customHeight="1" spans="1:7">
      <c r="A1326" s="454" t="s">
        <v>2402</v>
      </c>
      <c r="B1326" s="315" t="s">
        <v>2403</v>
      </c>
      <c r="C1326" s="358"/>
      <c r="D1326" s="358"/>
      <c r="E1326" s="319"/>
      <c r="F1326" s="287" t="str">
        <f t="shared" si="135"/>
        <v>否</v>
      </c>
      <c r="G1326" s="156" t="str">
        <f t="shared" si="136"/>
        <v>项</v>
      </c>
    </row>
    <row r="1327" ht="36" customHeight="1" spans="1:7">
      <c r="A1327" s="453" t="s">
        <v>2404</v>
      </c>
      <c r="B1327" s="311" t="s">
        <v>2405</v>
      </c>
      <c r="C1327" s="355">
        <v>17</v>
      </c>
      <c r="D1327" s="355">
        <v>29</v>
      </c>
      <c r="E1327" s="324"/>
      <c r="F1327" s="287" t="str">
        <f t="shared" si="135"/>
        <v>是</v>
      </c>
      <c r="G1327" s="156" t="str">
        <f t="shared" si="136"/>
        <v>款</v>
      </c>
    </row>
    <row r="1328" ht="36" customHeight="1" spans="1:7">
      <c r="A1328" s="454" t="s">
        <v>2406</v>
      </c>
      <c r="B1328" s="315" t="s">
        <v>2407</v>
      </c>
      <c r="C1328" s="358">
        <v>2</v>
      </c>
      <c r="D1328" s="358"/>
      <c r="E1328" s="319"/>
      <c r="F1328" s="287" t="str">
        <f t="shared" si="135"/>
        <v>是</v>
      </c>
      <c r="G1328" s="156" t="str">
        <f t="shared" si="136"/>
        <v>项</v>
      </c>
    </row>
    <row r="1329" ht="36" customHeight="1" spans="1:7">
      <c r="A1329" s="454" t="s">
        <v>2408</v>
      </c>
      <c r="B1329" s="315" t="s">
        <v>2409</v>
      </c>
      <c r="C1329" s="358">
        <v>15</v>
      </c>
      <c r="D1329" s="358">
        <v>29</v>
      </c>
      <c r="E1329" s="319">
        <f t="shared" ref="E1329:E1338" si="142">IF(C1329&gt;0,D1329/C1329-1,IF(C1329&lt;0,-(D1329/C1329-1),""))</f>
        <v>0.933333333333333</v>
      </c>
      <c r="F1329" s="287" t="str">
        <f t="shared" si="135"/>
        <v>是</v>
      </c>
      <c r="G1329" s="156" t="str">
        <f t="shared" si="136"/>
        <v>项</v>
      </c>
    </row>
    <row r="1330" ht="36" customHeight="1" spans="1:7">
      <c r="A1330" s="454" t="s">
        <v>2410</v>
      </c>
      <c r="B1330" s="315" t="s">
        <v>2411</v>
      </c>
      <c r="C1330" s="358"/>
      <c r="D1330" s="358"/>
      <c r="E1330" s="319"/>
      <c r="F1330" s="287" t="str">
        <f t="shared" si="135"/>
        <v>否</v>
      </c>
      <c r="G1330" s="156" t="str">
        <f t="shared" si="136"/>
        <v>项</v>
      </c>
    </row>
    <row r="1331" ht="36" customHeight="1" spans="1:7">
      <c r="A1331" s="453" t="s">
        <v>2412</v>
      </c>
      <c r="B1331" s="311" t="s">
        <v>2413</v>
      </c>
      <c r="C1331" s="355">
        <f>SUM(C1332:C1336)</f>
        <v>0</v>
      </c>
      <c r="D1331" s="355">
        <f>SUM(D1332:D1336)</f>
        <v>7</v>
      </c>
      <c r="E1331" s="324" t="str">
        <f t="shared" si="142"/>
        <v/>
      </c>
      <c r="F1331" s="287" t="str">
        <f t="shared" si="135"/>
        <v>是</v>
      </c>
      <c r="G1331" s="156" t="str">
        <f t="shared" si="136"/>
        <v>款</v>
      </c>
    </row>
    <row r="1332" ht="36" customHeight="1" spans="1:7">
      <c r="A1332" s="454" t="s">
        <v>2414</v>
      </c>
      <c r="B1332" s="315" t="s">
        <v>2415</v>
      </c>
      <c r="C1332" s="358">
        <v>0</v>
      </c>
      <c r="D1332" s="358">
        <v>0</v>
      </c>
      <c r="E1332" s="319" t="str">
        <f t="shared" si="142"/>
        <v/>
      </c>
      <c r="F1332" s="287" t="str">
        <f t="shared" si="135"/>
        <v>否</v>
      </c>
      <c r="G1332" s="156" t="str">
        <f t="shared" si="136"/>
        <v>项</v>
      </c>
    </row>
    <row r="1333" ht="36" customHeight="1" spans="1:7">
      <c r="A1333" s="454" t="s">
        <v>2416</v>
      </c>
      <c r="B1333" s="315" t="s">
        <v>2417</v>
      </c>
      <c r="C1333" s="358">
        <v>0</v>
      </c>
      <c r="D1333" s="358">
        <v>0</v>
      </c>
      <c r="E1333" s="319" t="str">
        <f t="shared" si="142"/>
        <v/>
      </c>
      <c r="F1333" s="287" t="str">
        <f t="shared" si="135"/>
        <v>否</v>
      </c>
      <c r="G1333" s="156" t="str">
        <f t="shared" si="136"/>
        <v>项</v>
      </c>
    </row>
    <row r="1334" ht="36" customHeight="1" spans="1:7">
      <c r="A1334" s="454" t="s">
        <v>2418</v>
      </c>
      <c r="B1334" s="315" t="s">
        <v>2419</v>
      </c>
      <c r="C1334" s="358">
        <v>0</v>
      </c>
      <c r="D1334" s="358">
        <v>7</v>
      </c>
      <c r="E1334" s="319" t="str">
        <f t="shared" si="142"/>
        <v/>
      </c>
      <c r="F1334" s="287" t="str">
        <f t="shared" si="135"/>
        <v>是</v>
      </c>
      <c r="G1334" s="156" t="str">
        <f t="shared" si="136"/>
        <v>项</v>
      </c>
    </row>
    <row r="1335" ht="36" customHeight="1" spans="1:7">
      <c r="A1335" s="454" t="s">
        <v>2420</v>
      </c>
      <c r="B1335" s="315" t="s">
        <v>2421</v>
      </c>
      <c r="C1335" s="358">
        <v>0</v>
      </c>
      <c r="D1335" s="358">
        <v>0</v>
      </c>
      <c r="E1335" s="319" t="str">
        <f t="shared" si="142"/>
        <v/>
      </c>
      <c r="F1335" s="287" t="str">
        <f t="shared" si="135"/>
        <v>否</v>
      </c>
      <c r="G1335" s="156" t="str">
        <f t="shared" si="136"/>
        <v>项</v>
      </c>
    </row>
    <row r="1336" ht="36" customHeight="1" spans="1:7">
      <c r="A1336" s="454" t="s">
        <v>2422</v>
      </c>
      <c r="B1336" s="315" t="s">
        <v>2423</v>
      </c>
      <c r="C1336" s="358">
        <v>0</v>
      </c>
      <c r="D1336" s="358">
        <v>0</v>
      </c>
      <c r="E1336" s="319" t="str">
        <f t="shared" si="142"/>
        <v/>
      </c>
      <c r="F1336" s="287" t="str">
        <f t="shared" si="135"/>
        <v>否</v>
      </c>
      <c r="G1336" s="156" t="str">
        <f t="shared" si="136"/>
        <v>项</v>
      </c>
    </row>
    <row r="1337" ht="36" customHeight="1" spans="1:7">
      <c r="A1337" s="453" t="s">
        <v>2424</v>
      </c>
      <c r="B1337" s="311" t="s">
        <v>2425</v>
      </c>
      <c r="C1337" s="355">
        <f>C1338</f>
        <v>0</v>
      </c>
      <c r="D1337" s="355">
        <f>D1338</f>
        <v>0</v>
      </c>
      <c r="E1337" s="324" t="str">
        <f t="shared" si="142"/>
        <v/>
      </c>
      <c r="F1337" s="287" t="str">
        <f t="shared" si="135"/>
        <v>否</v>
      </c>
      <c r="G1337" s="156" t="str">
        <f t="shared" si="136"/>
        <v>款</v>
      </c>
    </row>
    <row r="1338" ht="36" customHeight="1" spans="1:7">
      <c r="A1338" s="317" t="s">
        <v>2426</v>
      </c>
      <c r="B1338" s="315" t="s">
        <v>2427</v>
      </c>
      <c r="C1338" s="358">
        <v>0</v>
      </c>
      <c r="D1338" s="358">
        <v>0</v>
      </c>
      <c r="E1338" s="319" t="str">
        <f t="shared" si="142"/>
        <v/>
      </c>
      <c r="F1338" s="287" t="str">
        <f t="shared" si="135"/>
        <v>否</v>
      </c>
      <c r="G1338" s="156" t="str">
        <f t="shared" si="136"/>
        <v>项</v>
      </c>
    </row>
    <row r="1339" ht="36" customHeight="1" spans="1:8">
      <c r="A1339" s="322" t="s">
        <v>2428</v>
      </c>
      <c r="B1339" s="458" t="s">
        <v>543</v>
      </c>
      <c r="C1339" s="459"/>
      <c r="D1339" s="459"/>
      <c r="E1339" s="324"/>
      <c r="F1339" s="287" t="str">
        <f t="shared" si="135"/>
        <v>否</v>
      </c>
      <c r="G1339" s="156" t="str">
        <f t="shared" si="136"/>
        <v>项</v>
      </c>
      <c r="H1339" s="460"/>
    </row>
    <row r="1340" ht="36" customHeight="1" spans="1:7">
      <c r="A1340" s="453" t="s">
        <v>129</v>
      </c>
      <c r="B1340" s="311" t="s">
        <v>130</v>
      </c>
      <c r="C1340" s="355"/>
      <c r="D1340" s="355">
        <v>1000</v>
      </c>
      <c r="E1340" s="324"/>
      <c r="F1340" s="287" t="str">
        <f t="shared" si="135"/>
        <v>是</v>
      </c>
      <c r="G1340" s="156" t="str">
        <f t="shared" si="136"/>
        <v>类</v>
      </c>
    </row>
    <row r="1341" ht="36" customHeight="1" spans="1:7">
      <c r="A1341" s="453" t="s">
        <v>132</v>
      </c>
      <c r="B1341" s="311" t="s">
        <v>133</v>
      </c>
      <c r="C1341" s="355">
        <v>2100</v>
      </c>
      <c r="D1341" s="355">
        <v>1692</v>
      </c>
      <c r="E1341" s="324"/>
      <c r="F1341" s="287" t="str">
        <f t="shared" si="135"/>
        <v>是</v>
      </c>
      <c r="G1341" s="156" t="str">
        <f t="shared" si="136"/>
        <v>类</v>
      </c>
    </row>
    <row r="1342" ht="36" customHeight="1" spans="1:7">
      <c r="A1342" s="453" t="s">
        <v>2429</v>
      </c>
      <c r="B1342" s="311" t="s">
        <v>2430</v>
      </c>
      <c r="C1342" s="355">
        <v>2100</v>
      </c>
      <c r="D1342" s="355">
        <v>1692</v>
      </c>
      <c r="E1342" s="324"/>
      <c r="F1342" s="287" t="str">
        <f t="shared" si="135"/>
        <v>是</v>
      </c>
      <c r="G1342" s="156" t="str">
        <f t="shared" si="136"/>
        <v>款</v>
      </c>
    </row>
    <row r="1343" ht="36" customHeight="1" spans="1:7">
      <c r="A1343" s="454" t="s">
        <v>2431</v>
      </c>
      <c r="B1343" s="315" t="s">
        <v>2432</v>
      </c>
      <c r="C1343" s="358">
        <v>2100</v>
      </c>
      <c r="D1343" s="358">
        <v>1692</v>
      </c>
      <c r="E1343" s="319"/>
      <c r="F1343" s="287" t="str">
        <f t="shared" si="135"/>
        <v>是</v>
      </c>
      <c r="G1343" s="156" t="str">
        <f t="shared" si="136"/>
        <v>项</v>
      </c>
    </row>
    <row r="1344" ht="36" customHeight="1" spans="1:7">
      <c r="A1344" s="454" t="s">
        <v>2433</v>
      </c>
      <c r="B1344" s="315" t="s">
        <v>2434</v>
      </c>
      <c r="C1344" s="358"/>
      <c r="D1344" s="358"/>
      <c r="E1344" s="319"/>
      <c r="F1344" s="287" t="str">
        <f t="shared" si="135"/>
        <v>否</v>
      </c>
      <c r="G1344" s="156" t="str">
        <f t="shared" si="136"/>
        <v>项</v>
      </c>
    </row>
    <row r="1345" ht="36" customHeight="1" spans="1:7">
      <c r="A1345" s="454" t="s">
        <v>2435</v>
      </c>
      <c r="B1345" s="315" t="s">
        <v>2436</v>
      </c>
      <c r="C1345" s="358"/>
      <c r="D1345" s="358"/>
      <c r="E1345" s="319"/>
      <c r="F1345" s="287" t="str">
        <f t="shared" si="135"/>
        <v>否</v>
      </c>
      <c r="G1345" s="156" t="str">
        <f t="shared" si="136"/>
        <v>项</v>
      </c>
    </row>
    <row r="1346" ht="36" customHeight="1" spans="1:7">
      <c r="A1346" s="454">
        <v>2320399</v>
      </c>
      <c r="B1346" s="315" t="s">
        <v>2437</v>
      </c>
      <c r="C1346" s="358">
        <v>0</v>
      </c>
      <c r="D1346" s="358">
        <v>0</v>
      </c>
      <c r="E1346" s="319" t="str">
        <f>IF(C1346&gt;0,D1346/C1346-1,IF(C1346&lt;0,-(D1346/C1346-1),""))</f>
        <v/>
      </c>
      <c r="F1346" s="287" t="str">
        <f t="shared" si="135"/>
        <v>否</v>
      </c>
      <c r="G1346" s="156" t="str">
        <f t="shared" si="136"/>
        <v>项</v>
      </c>
    </row>
    <row r="1347" ht="36" customHeight="1" spans="1:8">
      <c r="A1347" s="453" t="s">
        <v>2438</v>
      </c>
      <c r="B1347" s="458" t="s">
        <v>543</v>
      </c>
      <c r="C1347" s="355"/>
      <c r="D1347" s="355"/>
      <c r="E1347" s="324"/>
      <c r="F1347" s="287" t="str">
        <f t="shared" si="135"/>
        <v>否</v>
      </c>
      <c r="G1347" s="156" t="str">
        <f t="shared" si="136"/>
        <v>项</v>
      </c>
      <c r="H1347" s="460"/>
    </row>
    <row r="1348" ht="36" customHeight="1" spans="1:7">
      <c r="A1348" s="453" t="s">
        <v>135</v>
      </c>
      <c r="B1348" s="311" t="s">
        <v>136</v>
      </c>
      <c r="C1348" s="355">
        <v>8</v>
      </c>
      <c r="D1348" s="355">
        <v>8</v>
      </c>
      <c r="E1348" s="324"/>
      <c r="F1348" s="287" t="str">
        <f t="shared" ref="F1348:F1355" si="143">IF(LEN(A1348)=3,"是",IF(B1348&lt;&gt;"",IF(SUM(C1348:D1348)&lt;&gt;0,"是","否"),"是"))</f>
        <v>是</v>
      </c>
      <c r="G1348" s="156" t="str">
        <f t="shared" ref="G1348:G1353" si="144">IF(LEN(A1348)=3,"类",IF(LEN(A1348)=5,"款","项"))</f>
        <v>类</v>
      </c>
    </row>
    <row r="1349" ht="36" customHeight="1" spans="1:7">
      <c r="A1349" s="453" t="s">
        <v>2439</v>
      </c>
      <c r="B1349" s="311" t="s">
        <v>2440</v>
      </c>
      <c r="C1349" s="355">
        <v>8</v>
      </c>
      <c r="D1349" s="355">
        <v>8</v>
      </c>
      <c r="E1349" s="324"/>
      <c r="F1349" s="287" t="str">
        <f t="shared" si="143"/>
        <v>是</v>
      </c>
      <c r="G1349" s="156" t="str">
        <f t="shared" si="144"/>
        <v>款</v>
      </c>
    </row>
    <row r="1350" ht="36" customHeight="1" spans="1:7">
      <c r="A1350" s="453" t="s">
        <v>138</v>
      </c>
      <c r="B1350" s="311" t="s">
        <v>139</v>
      </c>
      <c r="C1350" s="355"/>
      <c r="D1350" s="355"/>
      <c r="E1350" s="324"/>
      <c r="F1350" s="287" t="str">
        <f t="shared" si="143"/>
        <v>是</v>
      </c>
      <c r="G1350" s="156" t="str">
        <f t="shared" si="144"/>
        <v>类</v>
      </c>
    </row>
    <row r="1351" ht="36" customHeight="1" spans="1:7">
      <c r="A1351" s="453" t="s">
        <v>2441</v>
      </c>
      <c r="B1351" s="311" t="s">
        <v>2442</v>
      </c>
      <c r="C1351" s="355"/>
      <c r="D1351" s="355"/>
      <c r="E1351" s="324"/>
      <c r="F1351" s="287" t="str">
        <f t="shared" si="143"/>
        <v>否</v>
      </c>
      <c r="G1351" s="156" t="str">
        <f t="shared" si="144"/>
        <v>款</v>
      </c>
    </row>
    <row r="1352" ht="36" customHeight="1" spans="1:7">
      <c r="A1352" s="453" t="s">
        <v>2443</v>
      </c>
      <c r="B1352" s="311" t="s">
        <v>2108</v>
      </c>
      <c r="C1352" s="355"/>
      <c r="D1352" s="355"/>
      <c r="E1352" s="324"/>
      <c r="F1352" s="287" t="str">
        <f t="shared" si="143"/>
        <v>否</v>
      </c>
      <c r="G1352" s="156" t="str">
        <f t="shared" si="144"/>
        <v>款</v>
      </c>
    </row>
    <row r="1353" ht="36" customHeight="1" spans="1:8">
      <c r="A1353" s="457" t="s">
        <v>2444</v>
      </c>
      <c r="B1353" s="458" t="s">
        <v>543</v>
      </c>
      <c r="C1353" s="475">
        <v>0</v>
      </c>
      <c r="D1353" s="475">
        <v>0</v>
      </c>
      <c r="E1353" s="324" t="str">
        <f>IF(C1353&gt;0,D1353/C1353-1,IF(C1353&lt;0,-(D1353/C1353-1),""))</f>
        <v/>
      </c>
      <c r="F1353" s="287" t="str">
        <f t="shared" si="143"/>
        <v>否</v>
      </c>
      <c r="G1353" s="156" t="str">
        <f t="shared" si="144"/>
        <v>项</v>
      </c>
      <c r="H1353" s="460"/>
    </row>
    <row r="1354" ht="36" customHeight="1" spans="1:6">
      <c r="A1354" s="476"/>
      <c r="B1354" s="458"/>
      <c r="C1354" s="475"/>
      <c r="D1354" s="475"/>
      <c r="E1354" s="324"/>
      <c r="F1354" s="287" t="str">
        <f t="shared" si="143"/>
        <v>是</v>
      </c>
    </row>
    <row r="1355" ht="36" customHeight="1" spans="1:7">
      <c r="A1355" s="477"/>
      <c r="B1355" s="478" t="s">
        <v>2447</v>
      </c>
      <c r="C1355" s="312">
        <f>SUM(C4,C250,C253,C273,C367,C423,C480,C540,C669,C743,C823,C847,C960,C1025,C1096,C1117,C1145,C1155,C1201,C1222,C1281,C1340,C1341,C1348,C1350)</f>
        <v>90188</v>
      </c>
      <c r="D1355" s="312">
        <f>SUM(D4,D250,D253,D273,D367,D423,D480,D540,D669,D743,D823,D847,D960,D1025,D1096,D1117,D1145,D1155,D1201,D1222,D1281,D1340,D1341,D1348,D1350)</f>
        <v>92928</v>
      </c>
      <c r="E1355" s="324"/>
      <c r="F1355" s="287" t="str">
        <f t="shared" si="143"/>
        <v>是</v>
      </c>
      <c r="G1355" s="420"/>
    </row>
    <row r="1356" spans="3:3">
      <c r="C1356" s="398"/>
    </row>
    <row r="1357" spans="3:3">
      <c r="C1357" s="422"/>
    </row>
    <row r="1358" spans="3:3">
      <c r="C1358" s="398"/>
    </row>
    <row r="1359" spans="3:3">
      <c r="C1359" s="422"/>
    </row>
    <row r="1360" spans="3:3">
      <c r="C1360" s="398"/>
    </row>
    <row r="1361" spans="3:3">
      <c r="C1361" s="398"/>
    </row>
    <row r="1362" spans="3:3">
      <c r="C1362" s="422"/>
    </row>
    <row r="1363" spans="3:3">
      <c r="C1363" s="398"/>
    </row>
    <row r="1364" spans="3:3">
      <c r="C1364" s="398"/>
    </row>
    <row r="1365" spans="3:3">
      <c r="C1365" s="398"/>
    </row>
    <row r="1366" spans="3:3">
      <c r="C1366" s="398"/>
    </row>
    <row r="1367" spans="3:5">
      <c r="C1367" s="422"/>
      <c r="E1367" s="346">
        <f>IF(C1355&lt;&gt;0,IF((D1355/C1355-1)&lt;-30%,"",IF((D1355/C1355-1)&gt;150%,"",D1355/C1355-1)),"")</f>
        <v>0.0303809819488181</v>
      </c>
    </row>
    <row r="1368" spans="3:3">
      <c r="C1368" s="398"/>
    </row>
  </sheetData>
  <autoFilter ref="A3:G1355">
    <extLst/>
  </autoFilter>
  <mergeCells count="1">
    <mergeCell ref="B1:E1"/>
  </mergeCells>
  <conditionalFormatting sqref="F4">
    <cfRule type="cellIs" dxfId="2" priority="1352"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80" zoomScaleNormal="100" workbookViewId="0">
      <selection activeCell="M6" sqref="M6"/>
    </sheetView>
  </sheetViews>
  <sheetFormatPr defaultColWidth="9" defaultRowHeight="14" outlineLevelCol="1"/>
  <cols>
    <col min="1" max="1" width="79" customWidth="1"/>
    <col min="2" max="2" width="36.5" customWidth="1"/>
  </cols>
  <sheetData>
    <row r="1" ht="45" customHeight="1" spans="1:2">
      <c r="A1" s="435" t="s">
        <v>2448</v>
      </c>
      <c r="B1" s="435"/>
    </row>
    <row r="2" ht="20.1" customHeight="1" spans="1:2">
      <c r="A2" s="436"/>
      <c r="B2" s="437" t="s">
        <v>2</v>
      </c>
    </row>
    <row r="3" ht="45" customHeight="1" spans="1:2">
      <c r="A3" s="438" t="s">
        <v>2449</v>
      </c>
      <c r="B3" s="93" t="s">
        <v>6</v>
      </c>
    </row>
    <row r="4" ht="30" customHeight="1" spans="1:2">
      <c r="A4" s="439" t="s">
        <v>2450</v>
      </c>
      <c r="B4" s="440">
        <v>58624</v>
      </c>
    </row>
    <row r="5" ht="30" customHeight="1" spans="1:2">
      <c r="A5" s="441" t="s">
        <v>2451</v>
      </c>
      <c r="B5" s="443">
        <v>37444.32</v>
      </c>
    </row>
    <row r="6" ht="30" customHeight="1" spans="1:2">
      <c r="A6" s="441" t="s">
        <v>2452</v>
      </c>
      <c r="B6" s="443">
        <v>9694.96</v>
      </c>
    </row>
    <row r="7" ht="30" customHeight="1" spans="1:2">
      <c r="A7" s="441" t="s">
        <v>2453</v>
      </c>
      <c r="B7" s="443">
        <v>4353.49</v>
      </c>
    </row>
    <row r="8" ht="30" customHeight="1" spans="1:2">
      <c r="A8" s="441" t="s">
        <v>2454</v>
      </c>
      <c r="B8" s="443">
        <v>7131.41</v>
      </c>
    </row>
    <row r="9" ht="30" customHeight="1" spans="1:2">
      <c r="A9" s="439" t="s">
        <v>2455</v>
      </c>
      <c r="B9" s="440">
        <f>SUM(B10:B19)</f>
        <v>5285.02</v>
      </c>
    </row>
    <row r="10" ht="30" customHeight="1" spans="1:2">
      <c r="A10" s="441" t="s">
        <v>2456</v>
      </c>
      <c r="B10" s="443">
        <v>4498.52</v>
      </c>
    </row>
    <row r="11" ht="30" customHeight="1" spans="1:2">
      <c r="A11" s="441" t="s">
        <v>2457</v>
      </c>
      <c r="B11" s="443">
        <v>7</v>
      </c>
    </row>
    <row r="12" ht="30" customHeight="1" spans="1:2">
      <c r="A12" s="441" t="s">
        <v>2458</v>
      </c>
      <c r="B12" s="443">
        <v>5.35</v>
      </c>
    </row>
    <row r="13" ht="30" customHeight="1" spans="1:2">
      <c r="A13" s="441" t="s">
        <v>2459</v>
      </c>
      <c r="B13" s="443">
        <v>3</v>
      </c>
    </row>
    <row r="14" ht="30" customHeight="1" spans="1:2">
      <c r="A14" s="441" t="s">
        <v>2460</v>
      </c>
      <c r="B14" s="443">
        <v>22.52</v>
      </c>
    </row>
    <row r="15" ht="30" customHeight="1" spans="1:2">
      <c r="A15" s="441" t="s">
        <v>2461</v>
      </c>
      <c r="B15" s="443">
        <v>53.81</v>
      </c>
    </row>
    <row r="16" ht="30" customHeight="1" spans="1:2">
      <c r="A16" s="441" t="s">
        <v>2462</v>
      </c>
      <c r="B16" s="443">
        <v>0</v>
      </c>
    </row>
    <row r="17" ht="30" customHeight="1" spans="1:2">
      <c r="A17" s="441" t="s">
        <v>2463</v>
      </c>
      <c r="B17" s="443">
        <v>494.7</v>
      </c>
    </row>
    <row r="18" ht="30" customHeight="1" spans="1:2">
      <c r="A18" s="441" t="s">
        <v>2464</v>
      </c>
      <c r="B18" s="443">
        <v>28.5</v>
      </c>
    </row>
    <row r="19" ht="30" customHeight="1" spans="1:2">
      <c r="A19" s="441" t="s">
        <v>2465</v>
      </c>
      <c r="B19" s="443">
        <v>171.62</v>
      </c>
    </row>
    <row r="20" ht="30" customHeight="1" spans="1:2">
      <c r="A20" s="439" t="s">
        <v>2466</v>
      </c>
      <c r="B20" s="440">
        <v>38</v>
      </c>
    </row>
    <row r="21" ht="30" customHeight="1" spans="1:2">
      <c r="A21" s="441" t="s">
        <v>2467</v>
      </c>
      <c r="B21" s="418">
        <v>38</v>
      </c>
    </row>
    <row r="22" ht="30" customHeight="1" spans="1:2">
      <c r="A22" s="439" t="s">
        <v>2468</v>
      </c>
      <c r="B22" s="440">
        <v>115352.41</v>
      </c>
    </row>
    <row r="23" ht="30" customHeight="1" spans="1:2">
      <c r="A23" s="441" t="s">
        <v>2469</v>
      </c>
      <c r="B23" s="418">
        <v>110780.32</v>
      </c>
    </row>
    <row r="24" ht="30" customHeight="1" spans="1:2">
      <c r="A24" s="441" t="s">
        <v>2470</v>
      </c>
      <c r="B24" s="418">
        <v>4572.09</v>
      </c>
    </row>
    <row r="25" ht="30" customHeight="1" spans="1:2">
      <c r="A25" s="439" t="s">
        <v>2471</v>
      </c>
      <c r="B25" s="440">
        <v>5.9</v>
      </c>
    </row>
    <row r="26" ht="30" customHeight="1" spans="1:2">
      <c r="A26" s="441" t="s">
        <v>2472</v>
      </c>
      <c r="B26" s="418">
        <v>5.9</v>
      </c>
    </row>
    <row r="27" ht="30" customHeight="1" spans="1:2">
      <c r="A27" s="439" t="s">
        <v>2473</v>
      </c>
      <c r="B27" s="440">
        <v>11627.38</v>
      </c>
    </row>
    <row r="28" ht="30" customHeight="1" spans="1:2">
      <c r="A28" s="441" t="s">
        <v>2474</v>
      </c>
      <c r="B28" s="418">
        <v>1571.06</v>
      </c>
    </row>
    <row r="29" ht="30" customHeight="1" spans="1:2">
      <c r="A29" s="441" t="s">
        <v>2475</v>
      </c>
      <c r="B29" s="418">
        <v>392.32</v>
      </c>
    </row>
    <row r="30" ht="30" customHeight="1" spans="1:2">
      <c r="A30" s="441" t="s">
        <v>2476</v>
      </c>
      <c r="B30" s="418">
        <v>9664</v>
      </c>
    </row>
    <row r="31" ht="30" customHeight="1" spans="1:2">
      <c r="A31" s="444" t="s">
        <v>2477</v>
      </c>
      <c r="B31" s="440">
        <v>190932</v>
      </c>
    </row>
  </sheetData>
  <autoFilter ref="A3:B31">
    <extLst/>
  </autoFilter>
  <mergeCells count="1">
    <mergeCell ref="A1:B1"/>
  </mergeCells>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80" zoomScaleNormal="100" workbookViewId="0">
      <selection activeCell="M6" sqref="M6"/>
    </sheetView>
  </sheetViews>
  <sheetFormatPr defaultColWidth="9" defaultRowHeight="14" outlineLevelCol="1"/>
  <cols>
    <col min="1" max="1" width="79" customWidth="1"/>
    <col min="2" max="2" width="36.5" customWidth="1"/>
  </cols>
  <sheetData>
    <row r="1" ht="45" customHeight="1" spans="1:2">
      <c r="A1" s="435" t="s">
        <v>2478</v>
      </c>
      <c r="B1" s="435"/>
    </row>
    <row r="2" ht="20.1" customHeight="1" spans="1:2">
      <c r="A2" s="436"/>
      <c r="B2" s="437" t="s">
        <v>2</v>
      </c>
    </row>
    <row r="3" ht="45" customHeight="1" spans="1:2">
      <c r="A3" s="438" t="s">
        <v>2449</v>
      </c>
      <c r="B3" s="93" t="s">
        <v>6</v>
      </c>
    </row>
    <row r="4" ht="30" customHeight="1" spans="1:2">
      <c r="A4" s="439" t="s">
        <v>2450</v>
      </c>
      <c r="B4" s="440">
        <v>51179</v>
      </c>
    </row>
    <row r="5" ht="30" customHeight="1" spans="1:2">
      <c r="A5" s="441" t="s">
        <v>2451</v>
      </c>
      <c r="B5" s="443">
        <v>34358</v>
      </c>
    </row>
    <row r="6" ht="30" customHeight="1" spans="1:2">
      <c r="A6" s="441" t="s">
        <v>2452</v>
      </c>
      <c r="B6" s="443">
        <v>8981</v>
      </c>
    </row>
    <row r="7" ht="30" customHeight="1" spans="1:2">
      <c r="A7" s="441" t="s">
        <v>2453</v>
      </c>
      <c r="B7" s="443">
        <v>4078</v>
      </c>
    </row>
    <row r="8" ht="30" customHeight="1" spans="1:2">
      <c r="A8" s="441" t="s">
        <v>2454</v>
      </c>
      <c r="B8" s="443">
        <v>3762</v>
      </c>
    </row>
    <row r="9" ht="30" customHeight="1" spans="1:2">
      <c r="A9" s="439" t="s">
        <v>2455</v>
      </c>
      <c r="B9" s="440">
        <f>SUM(B10:B19)</f>
        <v>4535</v>
      </c>
    </row>
    <row r="10" ht="30" customHeight="1" spans="1:2">
      <c r="A10" s="441" t="s">
        <v>2456</v>
      </c>
      <c r="B10" s="443">
        <v>3888</v>
      </c>
    </row>
    <row r="11" ht="30" customHeight="1" spans="1:2">
      <c r="A11" s="441" t="s">
        <v>2457</v>
      </c>
      <c r="B11" s="443">
        <v>7</v>
      </c>
    </row>
    <row r="12" ht="30" customHeight="1" spans="1:2">
      <c r="A12" s="441" t="s">
        <v>2458</v>
      </c>
      <c r="B12" s="443">
        <v>5</v>
      </c>
    </row>
    <row r="13" ht="30" customHeight="1" spans="1:2">
      <c r="A13" s="441" t="s">
        <v>2459</v>
      </c>
      <c r="B13" s="443">
        <v>3</v>
      </c>
    </row>
    <row r="14" ht="30" customHeight="1" spans="1:2">
      <c r="A14" s="441" t="s">
        <v>2460</v>
      </c>
      <c r="B14" s="443">
        <v>18</v>
      </c>
    </row>
    <row r="15" ht="30" customHeight="1" spans="1:2">
      <c r="A15" s="441" t="s">
        <v>2461</v>
      </c>
      <c r="B15" s="443">
        <v>49</v>
      </c>
    </row>
    <row r="16" ht="30" customHeight="1" spans="1:2">
      <c r="A16" s="441" t="s">
        <v>2462</v>
      </c>
      <c r="B16" s="443"/>
    </row>
    <row r="17" ht="30" customHeight="1" spans="1:2">
      <c r="A17" s="441" t="s">
        <v>2463</v>
      </c>
      <c r="B17" s="443">
        <v>390</v>
      </c>
    </row>
    <row r="18" ht="30" customHeight="1" spans="1:2">
      <c r="A18" s="441" t="s">
        <v>2464</v>
      </c>
      <c r="B18" s="443">
        <v>28</v>
      </c>
    </row>
    <row r="19" ht="30" customHeight="1" spans="1:2">
      <c r="A19" s="441" t="s">
        <v>2465</v>
      </c>
      <c r="B19" s="443">
        <v>147</v>
      </c>
    </row>
    <row r="20" ht="30" customHeight="1" spans="1:2">
      <c r="A20" s="439" t="s">
        <v>2466</v>
      </c>
      <c r="B20" s="440">
        <v>28</v>
      </c>
    </row>
    <row r="21" ht="30" customHeight="1" spans="1:2">
      <c r="A21" s="441" t="s">
        <v>2467</v>
      </c>
      <c r="B21" s="418">
        <v>28</v>
      </c>
    </row>
    <row r="22" ht="30" customHeight="1" spans="1:2">
      <c r="A22" s="439" t="s">
        <v>2468</v>
      </c>
      <c r="B22" s="440">
        <v>104107</v>
      </c>
    </row>
    <row r="23" ht="30" customHeight="1" spans="1:2">
      <c r="A23" s="441" t="s">
        <v>2469</v>
      </c>
      <c r="B23" s="418">
        <v>102087</v>
      </c>
    </row>
    <row r="24" ht="30" customHeight="1" spans="1:2">
      <c r="A24" s="441" t="s">
        <v>2470</v>
      </c>
      <c r="B24" s="443">
        <v>2020</v>
      </c>
    </row>
    <row r="25" ht="30" customHeight="1" spans="1:2">
      <c r="A25" s="439" t="s">
        <v>2471</v>
      </c>
      <c r="B25" s="440">
        <v>1</v>
      </c>
    </row>
    <row r="26" ht="30" customHeight="1" spans="1:2">
      <c r="A26" s="441" t="s">
        <v>2472</v>
      </c>
      <c r="B26" s="418">
        <v>1</v>
      </c>
    </row>
    <row r="27" ht="30" customHeight="1" spans="1:2">
      <c r="A27" s="439" t="s">
        <v>2473</v>
      </c>
      <c r="B27" s="440">
        <v>9664</v>
      </c>
    </row>
    <row r="28" ht="30" customHeight="1" spans="1:2">
      <c r="A28" s="441" t="s">
        <v>2474</v>
      </c>
      <c r="B28" s="443"/>
    </row>
    <row r="29" ht="30" customHeight="1" spans="1:2">
      <c r="A29" s="441" t="s">
        <v>2475</v>
      </c>
      <c r="B29" s="443"/>
    </row>
    <row r="30" ht="30" customHeight="1" spans="1:2">
      <c r="A30" s="441" t="s">
        <v>2476</v>
      </c>
      <c r="B30" s="443">
        <v>9664</v>
      </c>
    </row>
    <row r="31" ht="30" customHeight="1" spans="1:2">
      <c r="A31" s="444" t="s">
        <v>2477</v>
      </c>
      <c r="B31" s="440">
        <v>169514</v>
      </c>
    </row>
  </sheetData>
  <autoFilter ref="A3:B31">
    <extLst/>
  </autoFilter>
  <mergeCells count="1">
    <mergeCell ref="A1:B1"/>
  </mergeCells>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80" zoomScaleNormal="100" topLeftCell="A22" workbookViewId="0">
      <selection activeCell="M6" sqref="M6"/>
    </sheetView>
  </sheetViews>
  <sheetFormatPr defaultColWidth="9" defaultRowHeight="14" outlineLevelCol="1"/>
  <cols>
    <col min="1" max="1" width="79" customWidth="1"/>
    <col min="2" max="2" width="36.5" customWidth="1"/>
  </cols>
  <sheetData>
    <row r="1" ht="45" customHeight="1" spans="1:2">
      <c r="A1" s="435" t="s">
        <v>2479</v>
      </c>
      <c r="B1" s="435"/>
    </row>
    <row r="2" ht="20.1" customHeight="1" spans="1:2">
      <c r="A2" s="436"/>
      <c r="B2" s="437" t="s">
        <v>2</v>
      </c>
    </row>
    <row r="3" ht="45" customHeight="1" spans="1:2">
      <c r="A3" s="438" t="s">
        <v>2449</v>
      </c>
      <c r="B3" s="93" t="s">
        <v>6</v>
      </c>
    </row>
    <row r="4" ht="30" customHeight="1" spans="1:2">
      <c r="A4" s="439" t="s">
        <v>2450</v>
      </c>
      <c r="B4" s="440">
        <f>SUM(B5:B8)</f>
        <v>7445.18</v>
      </c>
    </row>
    <row r="5" ht="30" customHeight="1" spans="1:2">
      <c r="A5" s="441" t="s">
        <v>2451</v>
      </c>
      <c r="B5" s="418">
        <v>3086.32</v>
      </c>
    </row>
    <row r="6" ht="30" customHeight="1" spans="1:2">
      <c r="A6" s="441" t="s">
        <v>2452</v>
      </c>
      <c r="B6" s="418">
        <v>713.96</v>
      </c>
    </row>
    <row r="7" ht="30" customHeight="1" spans="1:2">
      <c r="A7" s="441" t="s">
        <v>2453</v>
      </c>
      <c r="B7" s="418">
        <v>275.49</v>
      </c>
    </row>
    <row r="8" ht="30" customHeight="1" spans="1:2">
      <c r="A8" s="441" t="s">
        <v>2454</v>
      </c>
      <c r="B8" s="418">
        <v>3369.41</v>
      </c>
    </row>
    <row r="9" ht="30" customHeight="1" spans="1:2">
      <c r="A9" s="439" t="s">
        <v>2455</v>
      </c>
      <c r="B9" s="440">
        <f>SUM(B10:B19)</f>
        <v>750.02</v>
      </c>
    </row>
    <row r="10" ht="30" customHeight="1" spans="1:2">
      <c r="A10" s="441" t="s">
        <v>2456</v>
      </c>
      <c r="B10" s="418">
        <v>610.52</v>
      </c>
    </row>
    <row r="11" ht="30" customHeight="1" spans="1:2">
      <c r="A11" s="441" t="s">
        <v>2457</v>
      </c>
      <c r="B11" s="442"/>
    </row>
    <row r="12" ht="30" customHeight="1" spans="1:2">
      <c r="A12" s="441" t="s">
        <v>2458</v>
      </c>
      <c r="B12" s="418">
        <v>0.35</v>
      </c>
    </row>
    <row r="13" ht="30" customHeight="1" spans="1:2">
      <c r="A13" s="441" t="s">
        <v>2459</v>
      </c>
      <c r="B13" s="442"/>
    </row>
    <row r="14" ht="30" customHeight="1" spans="1:2">
      <c r="A14" s="441" t="s">
        <v>2460</v>
      </c>
      <c r="B14" s="418">
        <v>4.52</v>
      </c>
    </row>
    <row r="15" ht="30" customHeight="1" spans="1:2">
      <c r="A15" s="441" t="s">
        <v>2461</v>
      </c>
      <c r="B15" s="418">
        <v>4.81</v>
      </c>
    </row>
    <row r="16" ht="30" customHeight="1" spans="1:2">
      <c r="A16" s="441" t="s">
        <v>2462</v>
      </c>
      <c r="B16" s="442"/>
    </row>
    <row r="17" ht="30" customHeight="1" spans="1:2">
      <c r="A17" s="441" t="s">
        <v>2463</v>
      </c>
      <c r="B17" s="418">
        <v>104.7</v>
      </c>
    </row>
    <row r="18" ht="30" customHeight="1" spans="1:2">
      <c r="A18" s="441" t="s">
        <v>2464</v>
      </c>
      <c r="B18" s="418">
        <v>0.5</v>
      </c>
    </row>
    <row r="19" ht="30" customHeight="1" spans="1:2">
      <c r="A19" s="441" t="s">
        <v>2465</v>
      </c>
      <c r="B19" s="418">
        <v>24.62</v>
      </c>
    </row>
    <row r="20" ht="30" customHeight="1" spans="1:2">
      <c r="A20" s="439" t="s">
        <v>2466</v>
      </c>
      <c r="B20" s="440">
        <f>B21</f>
        <v>9.55</v>
      </c>
    </row>
    <row r="21" ht="30" customHeight="1" spans="1:2">
      <c r="A21" s="441" t="s">
        <v>2467</v>
      </c>
      <c r="B21" s="418">
        <v>9.55</v>
      </c>
    </row>
    <row r="22" ht="30" customHeight="1" spans="1:2">
      <c r="A22" s="439" t="s">
        <v>2468</v>
      </c>
      <c r="B22" s="440">
        <v>11245</v>
      </c>
    </row>
    <row r="23" ht="30" customHeight="1" spans="1:2">
      <c r="A23" s="441" t="s">
        <v>2469</v>
      </c>
      <c r="B23" s="418">
        <v>8693</v>
      </c>
    </row>
    <row r="24" ht="30" customHeight="1" spans="1:2">
      <c r="A24" s="441" t="s">
        <v>2470</v>
      </c>
      <c r="B24" s="443">
        <v>2552</v>
      </c>
    </row>
    <row r="25" ht="30" customHeight="1" spans="1:2">
      <c r="A25" s="439" t="s">
        <v>2471</v>
      </c>
      <c r="B25" s="440">
        <v>5</v>
      </c>
    </row>
    <row r="26" ht="30" customHeight="1" spans="1:2">
      <c r="A26" s="441" t="s">
        <v>2472</v>
      </c>
      <c r="B26" s="418">
        <v>5</v>
      </c>
    </row>
    <row r="27" ht="30" customHeight="1" spans="1:2">
      <c r="A27" s="439" t="s">
        <v>2473</v>
      </c>
      <c r="B27" s="440">
        <v>1963</v>
      </c>
    </row>
    <row r="28" ht="30" customHeight="1" spans="1:2">
      <c r="A28" s="441" t="s">
        <v>2474</v>
      </c>
      <c r="B28" s="443">
        <v>1571</v>
      </c>
    </row>
    <row r="29" ht="30" customHeight="1" spans="1:2">
      <c r="A29" s="441" t="s">
        <v>2475</v>
      </c>
      <c r="B29" s="443">
        <v>392</v>
      </c>
    </row>
    <row r="30" ht="30" customHeight="1" spans="1:2">
      <c r="A30" s="441" t="s">
        <v>2476</v>
      </c>
      <c r="B30" s="443"/>
    </row>
    <row r="31" ht="30" customHeight="1" spans="1:2">
      <c r="A31" s="444" t="s">
        <v>2477</v>
      </c>
      <c r="B31" s="440">
        <v>21418</v>
      </c>
    </row>
  </sheetData>
  <autoFilter ref="A3:B31">
    <extLst/>
  </autoFilter>
  <mergeCells count="1">
    <mergeCell ref="A1:B1"/>
  </mergeCells>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43</vt:i4>
      </vt:variant>
    </vt:vector>
  </HeadingPairs>
  <TitlesOfParts>
    <vt:vector size="43" baseType="lpstr">
      <vt:lpstr>1-1楚雄市一般公共预算收入情况表</vt:lpstr>
      <vt:lpstr>1-2楚雄市一般公共预算支出情况表</vt:lpstr>
      <vt:lpstr>1-3市本级一般公共预算收入情况表</vt:lpstr>
      <vt:lpstr>1-3高新区一般公共预算收入情况表</vt:lpstr>
      <vt:lpstr>1-4市本级一般公共预算支出情况表（公开到项级）</vt:lpstr>
      <vt:lpstr>1-4高新区一般公共预算支出情况表（公开到项级）</vt:lpstr>
      <vt:lpstr>1-5楚雄市一般公共预算基本支出情况表（公开到款级）</vt:lpstr>
      <vt:lpstr>1-5市本级一般公共预算基本支出情况表（公开到款级）</vt:lpstr>
      <vt:lpstr>1-5高新区一般公共预算基本支出情况表（公开到款级）</vt:lpstr>
      <vt:lpstr>1-6一般公共预算支出表（州、市对下转移支付项目）</vt:lpstr>
      <vt:lpstr>1-7楚雄市分地区税收返还和转移支付预算表</vt:lpstr>
      <vt:lpstr>1-8楚雄市市本级“三公”经费预算财政拨款情况统计表</vt:lpstr>
      <vt:lpstr>2-1楚雄市政府性基金预算收入情况表</vt:lpstr>
      <vt:lpstr>2-2楚雄市政府性基金预算支出情况表</vt:lpstr>
      <vt:lpstr>2-3市本级政府性基金预算收入情况表</vt:lpstr>
      <vt:lpstr>2-3高新区政府性基金预算收入情况表</vt:lpstr>
      <vt:lpstr>2-4市本级政府性基金预算支出情况表（公开到项级）</vt:lpstr>
      <vt:lpstr>2-4高新区政府性基金预算支出情况表（公开到项级）</vt:lpstr>
      <vt:lpstr>2-5本级政府性基金支出表（州、市对下转移支付）</vt:lpstr>
      <vt:lpstr>3-1楚雄市国有资本经营收入预算情况表</vt:lpstr>
      <vt:lpstr>3-2楚雄市国有资本经营支出预算情况表</vt:lpstr>
      <vt:lpstr>3-3市本级国有资本经营收入预算情况表</vt:lpstr>
      <vt:lpstr>3-3高新区国有资本经营收入预算情况表</vt:lpstr>
      <vt:lpstr>3-4市本级国有资本经营支出预算情况表（公开到项级）</vt:lpstr>
      <vt:lpstr>3-4高新区国有资本经营支出预算情况表（公开到项级）</vt:lpstr>
      <vt:lpstr>3-5 楚雄市国有资本经营预算转移支付表 （分地区）</vt:lpstr>
      <vt:lpstr>3-6 国有资本经营预算转移支付表（分项目）</vt:lpstr>
      <vt:lpstr>4-1楚雄市社会保险基金收入预算情况表</vt:lpstr>
      <vt:lpstr>4-2楚雄市社会保险基金支出预算情况表</vt:lpstr>
      <vt:lpstr>4-3市本级社会保险基金收入预算情况表</vt:lpstr>
      <vt:lpstr>4-4市本级社会保险基金支出预算情况表</vt:lpstr>
      <vt:lpstr>5-1   2022年地方政府债务限额及余额预算情况表</vt:lpstr>
      <vt:lpstr>5-2  2022年地方政府一般债务余额情况表</vt:lpstr>
      <vt:lpstr>5-3  本级2022年地方政府一般债务余额情况表</vt:lpstr>
      <vt:lpstr>5-3  高新区2022年地方政府一般债务余额情况表</vt:lpstr>
      <vt:lpstr>5-4 2022年地方政府专项债务余额情况表</vt:lpstr>
      <vt:lpstr>5-5 本级2022年地方政府专项债务余额情况表（本级）</vt:lpstr>
      <vt:lpstr>5-5  2022年地方政府专项债务余额情况表（高新区）</vt:lpstr>
      <vt:lpstr>5-6 地方政府债券发行及还本付息情况表</vt:lpstr>
      <vt:lpstr>5-7 2023年地方政府债务限额提前下达情况表</vt:lpstr>
      <vt:lpstr>5-8 2023年年初新增地方政府债券资金安排表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coriline</cp:lastModifiedBy>
  <dcterms:created xsi:type="dcterms:W3CDTF">2006-09-16T00:00:00Z</dcterms:created>
  <cp:lastPrinted>2020-05-07T10:46:00Z</cp:lastPrinted>
  <dcterms:modified xsi:type="dcterms:W3CDTF">2023-10-10T03:06:39Z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B04705A1CFBD468598BE12EF216CCEA2_13</vt:lpwstr>
  </property>
</Properties>
</file>