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895" activeTab="1"/>
  </bookViews>
  <sheets>
    <sheet name="附件1资金汇总表" sheetId="1" r:id="rId1"/>
    <sheet name="附件2投资计划总表" sheetId="2" r:id="rId2"/>
  </sheets>
  <definedNames>
    <definedName name="_xlnm.Print_Area" localSheetId="0">'附件1资金汇总表'!$A$1:$F$13</definedName>
    <definedName name="_xlnm.Print_Area" localSheetId="1">'附件2投资计划总表'!$A$1:$P$47</definedName>
    <definedName name="_xlnm.Print_Titles" localSheetId="1">'附件2投资计划总表'!$1:$5</definedName>
  </definedNames>
  <calcPr fullCalcOnLoad="1"/>
</workbook>
</file>

<file path=xl/sharedStrings.xml><?xml version="1.0" encoding="utf-8"?>
<sst xmlns="http://schemas.openxmlformats.org/spreadsheetml/2006/main" count="278" uniqueCount="174">
  <si>
    <r>
      <rPr>
        <sz val="14"/>
        <color indexed="8"/>
        <rFont val="宋体"/>
        <family val="0"/>
      </rPr>
      <t>附件</t>
    </r>
    <r>
      <rPr>
        <sz val="14"/>
        <color indexed="8"/>
        <rFont val="Times New Roman"/>
        <family val="1"/>
      </rPr>
      <t>1</t>
    </r>
  </si>
  <si>
    <t>楚雄市2022年第二批中央资金巩固脱贫攻坚推进乡村振兴项目资金汇总表</t>
  </si>
  <si>
    <t>单位：万元</t>
  </si>
  <si>
    <t>乡镇</t>
  </si>
  <si>
    <t>资金合计</t>
  </si>
  <si>
    <t>其中：基础设施</t>
  </si>
  <si>
    <t>其中：人居环境</t>
  </si>
  <si>
    <t>其中：产业及产业基础设施</t>
  </si>
  <si>
    <t>备注</t>
  </si>
  <si>
    <t>合计</t>
  </si>
  <si>
    <r>
      <rPr>
        <sz val="11"/>
        <color indexed="8"/>
        <rFont val="宋体"/>
        <family val="0"/>
      </rPr>
      <t>东瓜镇</t>
    </r>
  </si>
  <si>
    <r>
      <rPr>
        <sz val="11"/>
        <color indexed="8"/>
        <rFont val="宋体"/>
        <family val="0"/>
      </rPr>
      <t>苍岭镇</t>
    </r>
  </si>
  <si>
    <r>
      <rPr>
        <sz val="11"/>
        <color indexed="8"/>
        <rFont val="宋体"/>
        <family val="0"/>
      </rPr>
      <t>紫溪镇</t>
    </r>
  </si>
  <si>
    <t>吕合镇</t>
  </si>
  <si>
    <t>东华镇</t>
  </si>
  <si>
    <r>
      <rPr>
        <sz val="11"/>
        <color indexed="8"/>
        <rFont val="宋体"/>
        <family val="0"/>
      </rPr>
      <t>三街镇</t>
    </r>
  </si>
  <si>
    <t>大过口乡</t>
  </si>
  <si>
    <r>
      <rPr>
        <sz val="11"/>
        <color indexed="8"/>
        <rFont val="宋体"/>
        <family val="0"/>
      </rPr>
      <t>西舍路镇</t>
    </r>
  </si>
  <si>
    <t>附件2</t>
  </si>
  <si>
    <t>楚雄市2022年第二批中央资金巩固脱贫攻坚推进乡村振兴项目投资计划表</t>
  </si>
  <si>
    <t>单位：万元、户、人</t>
  </si>
  <si>
    <t>项目类别</t>
  </si>
  <si>
    <t>村委会</t>
  </si>
  <si>
    <t>建设地点</t>
  </si>
  <si>
    <t>村属性</t>
  </si>
  <si>
    <t>单位</t>
  </si>
  <si>
    <t>规模</t>
  </si>
  <si>
    <t>建设内容及规模</t>
  </si>
  <si>
    <t>项目总投资</t>
  </si>
  <si>
    <t>其中</t>
  </si>
  <si>
    <t>受益群众</t>
  </si>
  <si>
    <t>绩效目标</t>
  </si>
  <si>
    <t>中央衔接资金</t>
  </si>
  <si>
    <t>其他资金</t>
  </si>
  <si>
    <t>总户数</t>
  </si>
  <si>
    <t>总人口</t>
  </si>
  <si>
    <t>脱贫户数</t>
  </si>
  <si>
    <t>脱贫人口</t>
  </si>
  <si>
    <t>一.农村基础设施</t>
  </si>
  <si>
    <t>（一）村组公路改扩建</t>
  </si>
  <si>
    <t>公里</t>
  </si>
  <si>
    <t>仓房等4个小组道路挡土墙建设</t>
  </si>
  <si>
    <t>三街镇</t>
  </si>
  <si>
    <t>酒簸</t>
  </si>
  <si>
    <t>仓房、大荒地、立新、罗家</t>
  </si>
  <si>
    <t>脱贫村</t>
  </si>
  <si>
    <t>立方米</t>
  </si>
  <si>
    <t>支砌M7.5浆砌石挡墙224m³。</t>
  </si>
  <si>
    <t>改善出行条件，受益≥395人</t>
  </si>
  <si>
    <t>（二）简易桥涵</t>
  </si>
  <si>
    <t>座</t>
  </si>
  <si>
    <t>（三）农村安全饮水</t>
  </si>
  <si>
    <t>件</t>
  </si>
  <si>
    <t>宋村小组安全饮水</t>
  </si>
  <si>
    <t>紫溪镇</t>
  </si>
  <si>
    <t>紫溪社区</t>
  </si>
  <si>
    <t>宋村</t>
  </si>
  <si>
    <t>非脱贫村</t>
  </si>
  <si>
    <t>新m³蓄水池1个，C25钢筋砼35.48m³；安装PE63管600米，16平方电缆线300米，扬程70m水泵1台，电器设备一套（含电表安装等）；水池修复3个，砂浆抹面合计488㎡；水源地小坝护栏安装126米。</t>
  </si>
  <si>
    <t>195户852人受益，饮水安全得到保障</t>
  </si>
  <si>
    <t>二、人居环境改善</t>
  </si>
  <si>
    <t>项</t>
  </si>
  <si>
    <t>（一）村内户外道路硬化（含停车场）</t>
  </si>
  <si>
    <t>车路边小组村内户外道路硬化（含停车场）</t>
  </si>
  <si>
    <t>车路边</t>
  </si>
  <si>
    <t>新建停车场一个，混凝土硬化670平方米，计C25砼134m³；村内路面硬化73米，其中2.5米宽的35米，1米宽的20米，4米宽的18米，合计C25砼35.9m³；M7.5浆砌石挡墙三段，合计173.77m³。</t>
  </si>
  <si>
    <t>26户113人受益，改善出行条件及生产生活条件</t>
  </si>
  <si>
    <t>小河边小组村内户外道路硬化（含停车场）</t>
  </si>
  <si>
    <t>小河边</t>
  </si>
  <si>
    <t>浆砌石挡墙7段，合计354.97m³；村内户外路面硬化：295×2.6×0.2,147×1.5×0.2；合计C25砼197.5m³；砖砌体2段，计10.37m³；停车场埋设φ600mm水泥管50米。进村口钢筋混凝土桥面加宽：长（3.5+4.5）/2=4m，宽1.85m，厚0.3m，计c25钢筋砼2.22m³。</t>
  </si>
  <si>
    <t>59户278人受益，改善出行条件及生产生活条件</t>
  </si>
  <si>
    <t>大石铺小组村内户外道路硬化（含停车场）</t>
  </si>
  <si>
    <t>大石铺</t>
  </si>
  <si>
    <t>停车场土方回填夯压1809.9立方米，村内户外路面硬化C25砼176.3立方米；浆砌石挡墙215.36立方米。</t>
  </si>
  <si>
    <t>120户421人受益，改善出行条件及生产生活条件</t>
  </si>
  <si>
    <t>箐上村小组村内户外道路硬化（含停车场）</t>
  </si>
  <si>
    <t>箐上村</t>
  </si>
  <si>
    <t>路面硬化64×2×0.2米，78×2.5×0.2米，合计C25砼64.6m³；停车场土方回填412.23m³，浆砌石挡墙5段，合计浆砌石挡墙123.23m³，硬化1011平方米，计C25砼202.2m³；砖砌体挡墙一段长129.5m，高0.4m 宽0.24m，计12.43m³；水池边安装护栏长88米，高1.2米。</t>
  </si>
  <si>
    <t>80户280人受益，改善出行条件及生产生活条件</t>
  </si>
  <si>
    <t>宋村小组村内户外道路硬化（含停车场）</t>
  </si>
  <si>
    <t>道路硬化长64.2米×2.5×0.2，C25砼32.1m³；氧化池旁边排水沟盖板长68.3米，宽1.6米，厚0.2米，计C25钢筋砼21.86m³；M7.5浆砌石挡墙301.39m³。</t>
  </si>
  <si>
    <t>195户852人受益，改善出行及生产生活条件，增加农户收入</t>
  </si>
  <si>
    <t>大转山小组户外道路硬化</t>
  </si>
  <si>
    <t>西舍路镇</t>
  </si>
  <si>
    <t>龙岗村委会</t>
  </si>
  <si>
    <t>大转山</t>
  </si>
  <si>
    <t>村内户外道路硬化842平方米，厚度0.2米,C25混凝土168立方米</t>
  </si>
  <si>
    <t>改善农村人居环境，受益≥63人</t>
  </si>
  <si>
    <t>罗家村小组户外道路硬化</t>
  </si>
  <si>
    <t>保甸村委会</t>
  </si>
  <si>
    <t>罗家村</t>
  </si>
  <si>
    <t>村内户外道路硬化长834米，宽3米，厚0.2米，,C25混凝土500立方米</t>
  </si>
  <si>
    <t>改善农村人居环境，受益≥89人</t>
  </si>
  <si>
    <t>罗家小组停车场</t>
  </si>
  <si>
    <t>罗家</t>
  </si>
  <si>
    <t>新建停车场1个，长17m，宽6.7m，厚0.2m，C20砼22.78m³，围栏60米。</t>
  </si>
  <si>
    <t>改善出行条件，受益≥ 65人</t>
  </si>
  <si>
    <t>（二）排污管网建设及垃圾处理设施建设</t>
  </si>
  <si>
    <t>必填</t>
  </si>
  <si>
    <t>大石铺小组排水沟</t>
  </si>
  <si>
    <t>停车场下沟挡 M7.5挡墙支砌长42.4m，外沟帮砖长42.4m，底板砼浇筑0.15m厚；上左沟挡 M7.5挡墙支砌长71.4m，高（1.35+1.55）/2=1.45m，口宽0.4m，盖板长46.5m，宽1m，厚0.2m；大黑箐沟砖支砌沟长5.6m，净断面0.6×0.6，盖板厚0.15m，安装ND400预制管9m；排风坝排水沟 M7.5浆砌石支沟帮长11.7m，净断面0.7×0.8；坝塘边排水沟盖板安装长50m，沟净断面0.8×0.7，盖板厚0.15m，宽1m。</t>
  </si>
  <si>
    <t>箐上村小组排污管网建设</t>
  </si>
  <si>
    <t>高速路通道口埋设φ300mm波纹管长96m，砖砌观察孔5个，高0.9m 宽0.9m；波纹管上面水泥硬化宽1.2m，厚0.2m；砖砌观察孔5个（高0.9m 宽0.9m），观察孔上井盖5个；波纹管上面水泥硬化宽1.2m，厚0.2m。排水沟钢筋混凝土盖板长2.8m，高0.2m，宽1.2m，计0.67m³；高速路通道排水沟浆砌石长35.5m，高0.6m 宽0.5m.，底宽0.3m，厚0.22m，钢筋混凝土盖板长5.8m，宽0.5m，厚0.2m；2＃停车场埋设排水管DN800cm水泥预制管26m（含一字墙及沉井）。</t>
  </si>
  <si>
    <t>团嘴子排污沟</t>
  </si>
  <si>
    <t>团嘴子</t>
  </si>
  <si>
    <t>混凝土排污沟780m，规格为40cm*50cm，沟帮、沟底厚0.2m，C25混凝土280.8立方米；C25钢筋砼沟盖板780m，沟盖板规格为0.8*0.5*0.15，C25钢筋砼83.6立方米。</t>
  </si>
  <si>
    <t>改善农村人居环境，受益≥165人</t>
  </si>
  <si>
    <t>大转山小组排污沟</t>
  </si>
  <si>
    <t>混凝土排污沟420m，规格为30cm*40cm，沟帮厚0.15m，沟底0.1m,C25混凝土75.6立方米，盖板砼44.1立方米。</t>
  </si>
  <si>
    <t>罗家小组排污沟</t>
  </si>
  <si>
    <t>沟盖板456块（0.1m*0.6m*0.5m)；110mmPE排污管190米；C20砼地面切缝开挖0.37m³；砖砌体1平方米；垃圾房1座；氧化池2个。</t>
  </si>
  <si>
    <t>改善人居环境，受益≥65 人</t>
  </si>
  <si>
    <t>大荒地小组排污沟</t>
  </si>
  <si>
    <t>大荒地</t>
  </si>
  <si>
    <t>村内排水沟长29m（0.3m×0.3m，沟帮宽0.15m，沟底厚0.1m）（单沟边）；110mmPE排污管118米；沟盖板长171块（0.1m*0.6m*0.5m)；沟盖板18块（0.1m*0.3m*0.6m)；氧化池1个（4m*3m）；垃圾房一座；砖砌体67.26平方米。</t>
  </si>
  <si>
    <t>改善人居环境，受益≥93 人</t>
  </si>
  <si>
    <t>立新小组排污沟</t>
  </si>
  <si>
    <t>立新</t>
  </si>
  <si>
    <t>村内排水沟长45m（沟底厚0.4m×0.1m）；沟盖板156块（0.1m*0.7m*0.5m)；沟盖板165块（0.1m*0.5m*0.6m)；110mmPE排污管18米；氧化池1个（4m*3m）；砖砌体5.5662平方米；垃圾房一座。</t>
  </si>
  <si>
    <t>改善人居环境，受益≥147 人</t>
  </si>
  <si>
    <t>仓房小组垃圾处理</t>
  </si>
  <si>
    <t>仓房</t>
  </si>
  <si>
    <t>垃圾房一座；护栏55米；砖砌体33.55平方米。</t>
  </si>
  <si>
    <t>改善人居环境，受益≥90人</t>
  </si>
  <si>
    <t>（三）公厕及其他设施建设</t>
  </si>
  <si>
    <t>座/处</t>
  </si>
  <si>
    <t>农产品交易市场公厕</t>
  </si>
  <si>
    <t>大石铺集镇旁边</t>
  </si>
  <si>
    <t>紫溪镇农产品交易市场内新建标准冲水式公厕一座，（6个坑位，含洗手台、小便池等）</t>
  </si>
  <si>
    <t>568户2024人受益，改善人居环境</t>
  </si>
  <si>
    <t>三、产业发展</t>
  </si>
  <si>
    <t>（一）种植业</t>
  </si>
  <si>
    <t>（二）养殖业</t>
  </si>
  <si>
    <t>（三）资产收益项目</t>
  </si>
  <si>
    <t>紫溪农特产品交易中心建设（平掌、母掌、岔河飞地经济）</t>
  </si>
  <si>
    <t>紫溪</t>
  </si>
  <si>
    <t>大石铺集镇旁边新建钢架结构紫溪镇农特产品交易中心1500㎡及配套设施。</t>
  </si>
  <si>
    <r>
      <rPr>
        <sz val="8"/>
        <rFont val="宋体"/>
        <family val="0"/>
      </rPr>
      <t>以资产收益模式运作，年收益</t>
    </r>
    <r>
      <rPr>
        <sz val="8"/>
        <rFont val="Times New Roman"/>
        <family val="1"/>
      </rPr>
      <t>≥</t>
    </r>
    <r>
      <rPr>
        <sz val="8"/>
        <rFont val="宋体"/>
        <family val="0"/>
      </rPr>
      <t>3万元</t>
    </r>
  </si>
  <si>
    <t>吕合冷库建设项目</t>
  </si>
  <si>
    <t>中屯</t>
  </si>
  <si>
    <t>马家庄</t>
  </si>
  <si>
    <t>采用聚氨酯双面彩钢板新建冷库（保鲜库）2间，共441平方米，配套制冷设备6台；制冰设备1套。</t>
  </si>
  <si>
    <t>实现资产收益每年8.04万元。</t>
  </si>
  <si>
    <t>（四）脱贫村村集体经济</t>
  </si>
  <si>
    <t>李家种业繁育基地建设项目（西云村委会飞地经济）</t>
  </si>
  <si>
    <t>苍岭镇</t>
  </si>
  <si>
    <t>李家</t>
  </si>
  <si>
    <t>刘家屯</t>
  </si>
  <si>
    <t>新建80吨高温冷库2个,单个规格14.5米×7.5米×3.5米（冷库外延尺寸）；场地平整：坝塘土方回填9235.5m³，M7.5浆砌石挡墙557m³,Φ800mm涵管80米，Φ800检查井5座</t>
  </si>
  <si>
    <t>提高村集体经济收入水平，年收入≥8万元</t>
  </si>
  <si>
    <t>龙岗肉牛养殖场建设项目</t>
  </si>
  <si>
    <t>龙岗</t>
  </si>
  <si>
    <t>新建肉牛养殖圈舍800平方米，管理用房80平方米，饲料加工存储用房375平方米，消毒间20平方米，污水处理池40立方米，水池1座16立方米，地磅1台，围栏140米，2米高。</t>
  </si>
  <si>
    <r>
      <rPr>
        <sz val="10"/>
        <rFont val="宋体"/>
        <family val="0"/>
      </rPr>
      <t>增加村集体经济，年收益</t>
    </r>
    <r>
      <rPr>
        <sz val="10"/>
        <rFont val="Arial"/>
        <family val="2"/>
      </rPr>
      <t>≥</t>
    </r>
    <r>
      <rPr>
        <sz val="10"/>
        <rFont val="宋体"/>
        <family val="0"/>
      </rPr>
      <t>4万元</t>
    </r>
  </si>
  <si>
    <t>磨刀箐肉牛养殖场建设项目（野猪塘飞地经济）</t>
  </si>
  <si>
    <t>磨刀箐</t>
  </si>
  <si>
    <t>空心树梁子</t>
  </si>
  <si>
    <t>新建钢架结构标准厂房700㎡，纳米瓦顶759㎡，钢制隔栏210m，DN300mm波纹排污管140m，饮水盆23套，30m³砖砌化粪池1个，卷帘门2樘，铝合金窗0.9m*0.8m 10扇；M7.5浆砌石挡土墙150m³；路基改扩建200m，砂石路面垫层；新建钢架结构青储饲料间100㎡；新建钢架结构管理房长60㎡；新建钢架结构堆粪棚长40㎡；新建消毒间4㎡；场地硬化C20砼30m³;新建15m³蓄水池1个，埋设40mmPE管200m，打井1眼，安装小水泵1套。</t>
  </si>
  <si>
    <r>
      <rPr>
        <sz val="10"/>
        <rFont val="宋体"/>
        <family val="0"/>
      </rPr>
      <t>增加村集体经济，年收益</t>
    </r>
    <r>
      <rPr>
        <sz val="10"/>
        <rFont val="Arial"/>
        <family val="2"/>
      </rPr>
      <t>≥</t>
    </r>
    <r>
      <rPr>
        <sz val="10"/>
        <rFont val="宋体"/>
        <family val="0"/>
      </rPr>
      <t>8万元</t>
    </r>
  </si>
  <si>
    <t>（五）产业基础设施</t>
  </si>
  <si>
    <t>大转山小坝清淤改造</t>
  </si>
  <si>
    <t>坝塘清淤1192.3m³，外坝坡土方翻压694立方米，M7.5浆砌石挡墙134立方米；下坝埂铺设土工膜60m*3米合计180平方米；安装ф50PE管2800m；</t>
  </si>
  <si>
    <t>解决产业发展用水，受益≥63人</t>
  </si>
  <si>
    <t>本东枇杷种植基地水利配套设施建设</t>
  </si>
  <si>
    <t>本东村委会</t>
  </si>
  <si>
    <t>上百宰</t>
  </si>
  <si>
    <t>龙箐坝清淤改造：土方开挖425m³，C20砼小块铺设46.6m³，M10浆砌石挡墙37.3m³，C20砼挡墙20.6m³，防渗漏处理土方回填318m³，清淤6500m³；管道工程：埋设PE32管（1.6MPa）2600米，PE32管（1.6MPa）4800米，含配件；新建100m³水池1个（无盖设安全围栏），15m³水池20个。</t>
  </si>
  <si>
    <t>改善生产条件，受益≥920人</t>
  </si>
  <si>
    <t>老君山水利配套设施建设项目</t>
  </si>
  <si>
    <t>东瓜镇</t>
  </si>
  <si>
    <t>桃源</t>
  </si>
  <si>
    <t>老君山</t>
  </si>
  <si>
    <t>一级给水泵站建设44.72平方米，潜污泵自动控制柜1套，给水泵电子软启动控制柜1套，高位水池液位信号引至给水泵控制柜1套，潜污泵2台，1#泵1台，梁式起重机1台；二级给水泵站建设44.72平方米，潜污泵自动控制柜1套，给水泵电子软启动控制柜1套，高位水池液位信号引至给水泵控制柜1套，潜污泵2台，2#泵1台，梁式起重机1台；DN200无缝钢管1735米，砖砌排气阀井7座，砖砌排泥阀井3座。</t>
  </si>
  <si>
    <r>
      <rPr>
        <sz val="9"/>
        <rFont val="宋体"/>
        <family val="0"/>
      </rPr>
      <t>改善生产生活条件，收益</t>
    </r>
    <r>
      <rPr>
        <sz val="9"/>
        <rFont val="Arial"/>
        <family val="2"/>
      </rPr>
      <t>≥</t>
    </r>
    <r>
      <rPr>
        <sz val="9"/>
        <rFont val="宋体"/>
        <family val="0"/>
      </rPr>
      <t>0.5万人。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</si>
</sst>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</numFmts>
  <fonts count="82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9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方正大标宋简体"/>
      <family val="0"/>
    </font>
    <font>
      <sz val="18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4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8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宋体"/>
      <family val="0"/>
    </font>
    <font>
      <sz val="18"/>
      <color theme="1"/>
      <name val="方正小标宋简体"/>
      <family val="4"/>
    </font>
    <font>
      <sz val="18"/>
      <color theme="1"/>
      <name val="方正大标宋简体"/>
      <family val="0"/>
    </font>
    <font>
      <sz val="18"/>
      <color theme="1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 vertical="center"/>
      <protection/>
    </xf>
    <xf numFmtId="42" fontId="0" fillId="0" borderId="0" applyFont="0" applyFill="0" applyBorder="0" applyAlignment="0" applyProtection="0"/>
    <xf numFmtId="0" fontId="3" fillId="0" borderId="0">
      <alignment/>
      <protection locked="0"/>
    </xf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0" borderId="0">
      <alignment/>
      <protection/>
    </xf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3" fillId="0" borderId="0">
      <alignment vertical="center"/>
      <protection/>
    </xf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0" borderId="0">
      <alignment/>
      <protection locked="0"/>
    </xf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23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</cellStyleXfs>
  <cellXfs count="106">
    <xf numFmtId="0" fontId="0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66" fillId="0" borderId="0" xfId="0" applyFont="1" applyFill="1" applyBorder="1" applyAlignment="1">
      <alignment vertical="center" wrapText="1"/>
    </xf>
    <xf numFmtId="0" fontId="67" fillId="33" borderId="0" xfId="68" applyFont="1" applyFill="1" applyBorder="1" applyAlignment="1">
      <alignment vertical="center" wrapText="1"/>
      <protection/>
    </xf>
    <xf numFmtId="0" fontId="68" fillId="0" borderId="0" xfId="68" applyFont="1" applyFill="1" applyBorder="1" applyAlignment="1">
      <alignment vertical="center" wrapText="1"/>
      <protection/>
    </xf>
    <xf numFmtId="0" fontId="68" fillId="0" borderId="0" xfId="70" applyFont="1" applyFill="1" applyBorder="1" applyAlignment="1">
      <alignment vertical="center" wrapText="1"/>
      <protection/>
    </xf>
    <xf numFmtId="0" fontId="67" fillId="0" borderId="0" xfId="68" applyFont="1" applyFill="1" applyBorder="1" applyAlignment="1">
      <alignment vertical="center" wrapText="1"/>
      <protection/>
    </xf>
    <xf numFmtId="0" fontId="68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 wrapText="1"/>
    </xf>
    <xf numFmtId="176" fontId="66" fillId="0" borderId="0" xfId="0" applyNumberFormat="1" applyFont="1" applyFill="1" applyBorder="1" applyAlignment="1">
      <alignment horizontal="center" vertical="center" wrapText="1"/>
    </xf>
    <xf numFmtId="176" fontId="66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64" fillId="0" borderId="0" xfId="0" applyNumberFormat="1" applyFont="1" applyFill="1" applyBorder="1" applyAlignment="1" applyProtection="1">
      <alignment vertical="center" wrapText="1"/>
      <protection locked="0"/>
    </xf>
    <xf numFmtId="0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9" xfId="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7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6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66" fillId="0" borderId="9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 applyProtection="1">
      <alignment horizontal="center" vertical="center" wrapText="1"/>
      <protection locked="0"/>
    </xf>
    <xf numFmtId="0" fontId="71" fillId="0" borderId="9" xfId="0" applyFont="1" applyFill="1" applyBorder="1" applyAlignment="1" applyProtection="1">
      <alignment vertical="center" wrapText="1"/>
      <protection locked="0"/>
    </xf>
    <xf numFmtId="177" fontId="6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1" fillId="34" borderId="9" xfId="0" applyFont="1" applyFill="1" applyBorder="1" applyAlignment="1" applyProtection="1">
      <alignment vertical="center" wrapText="1"/>
      <protection locked="0"/>
    </xf>
    <xf numFmtId="0" fontId="71" fillId="34" borderId="9" xfId="0" applyFont="1" applyFill="1" applyBorder="1" applyAlignment="1" applyProtection="1">
      <alignment horizontal="center" vertical="center" wrapText="1"/>
      <protection locked="0"/>
    </xf>
    <xf numFmtId="0" fontId="71" fillId="34" borderId="9" xfId="0" applyNumberFormat="1" applyFont="1" applyFill="1" applyBorder="1" applyAlignment="1" applyProtection="1">
      <alignment horizontal="center" vertical="center" wrapText="1"/>
      <protection locked="0"/>
    </xf>
    <xf numFmtId="177" fontId="67" fillId="34" borderId="9" xfId="0" applyNumberFormat="1" applyFont="1" applyFill="1" applyBorder="1" applyAlignment="1" applyProtection="1">
      <alignment horizontal="left" vertical="center" wrapText="1"/>
      <protection locked="0"/>
    </xf>
    <xf numFmtId="0" fontId="67" fillId="33" borderId="9" xfId="68" applyFont="1" applyFill="1" applyBorder="1" applyAlignment="1">
      <alignment vertical="center" wrapText="1"/>
      <protection/>
    </xf>
    <xf numFmtId="0" fontId="67" fillId="33" borderId="9" xfId="68" applyFont="1" applyFill="1" applyBorder="1" applyAlignment="1">
      <alignment horizontal="center" vertical="center" wrapText="1"/>
      <protection/>
    </xf>
    <xf numFmtId="0" fontId="67" fillId="33" borderId="9" xfId="68" applyFont="1" applyFill="1" applyBorder="1" applyAlignment="1">
      <alignment horizontal="left" vertical="center" wrapText="1"/>
      <protection/>
    </xf>
    <xf numFmtId="0" fontId="68" fillId="0" borderId="9" xfId="68" applyFont="1" applyFill="1" applyBorder="1" applyAlignment="1">
      <alignment vertical="center" wrapText="1"/>
      <protection/>
    </xf>
    <xf numFmtId="0" fontId="68" fillId="0" borderId="9" xfId="68" applyFont="1" applyFill="1" applyBorder="1" applyAlignment="1">
      <alignment horizontal="center" vertical="center" wrapText="1"/>
      <protection/>
    </xf>
    <xf numFmtId="0" fontId="68" fillId="0" borderId="9" xfId="68" applyFont="1" applyFill="1" applyBorder="1" applyAlignment="1">
      <alignment horizontal="left" vertical="center" wrapText="1"/>
      <protection/>
    </xf>
    <xf numFmtId="0" fontId="68" fillId="0" borderId="9" xfId="70" applyFont="1" applyFill="1" applyBorder="1" applyAlignment="1">
      <alignment horizontal="center" vertical="center" wrapText="1"/>
      <protection/>
    </xf>
    <xf numFmtId="0" fontId="68" fillId="0" borderId="9" xfId="70" applyFont="1" applyFill="1" applyBorder="1" applyAlignment="1">
      <alignment vertical="center" wrapText="1"/>
      <protection/>
    </xf>
    <xf numFmtId="0" fontId="68" fillId="0" borderId="9" xfId="70" applyFont="1" applyFill="1" applyBorder="1" applyAlignment="1">
      <alignment horizontal="left" vertical="center" wrapText="1"/>
      <protection/>
    </xf>
    <xf numFmtId="0" fontId="68" fillId="0" borderId="9" xfId="70" applyFont="1" applyFill="1" applyBorder="1" applyAlignment="1">
      <alignment vertical="center" wrapText="1"/>
      <protection/>
    </xf>
    <xf numFmtId="176" fontId="68" fillId="0" borderId="9" xfId="68" applyNumberFormat="1" applyFont="1" applyFill="1" applyBorder="1" applyAlignment="1">
      <alignment horizontal="center" vertical="center" wrapText="1"/>
      <protection/>
    </xf>
    <xf numFmtId="178" fontId="68" fillId="0" borderId="9" xfId="68" applyNumberFormat="1" applyFont="1" applyFill="1" applyBorder="1" applyAlignment="1">
      <alignment horizontal="center" vertical="center" wrapText="1"/>
      <protection/>
    </xf>
    <xf numFmtId="176" fontId="68" fillId="0" borderId="9" xfId="68" applyNumberFormat="1" applyFont="1" applyFill="1" applyBorder="1" applyAlignment="1">
      <alignment horizontal="left" vertical="center" wrapText="1"/>
      <protection/>
    </xf>
    <xf numFmtId="0" fontId="72" fillId="0" borderId="9" xfId="68" applyFont="1" applyFill="1" applyBorder="1" applyAlignment="1">
      <alignment horizontal="center" vertical="center" wrapText="1"/>
      <protection/>
    </xf>
    <xf numFmtId="0" fontId="68" fillId="0" borderId="9" xfId="0" applyFont="1" applyFill="1" applyBorder="1" applyAlignment="1">
      <alignment horizontal="left" vertical="center" wrapText="1"/>
    </xf>
    <xf numFmtId="0" fontId="72" fillId="0" borderId="9" xfId="68" applyFont="1" applyFill="1" applyBorder="1" applyAlignment="1">
      <alignment horizontal="left" vertical="center" wrapText="1"/>
      <protection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176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64" fillId="0" borderId="0" xfId="0" applyNumberFormat="1" applyFont="1" applyFill="1" applyBorder="1" applyAlignment="1" applyProtection="1">
      <alignment vertical="center" wrapText="1"/>
      <protection locked="0"/>
    </xf>
    <xf numFmtId="176" fontId="64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1" fillId="0" borderId="9" xfId="72" applyNumberFormat="1" applyFont="1" applyFill="1" applyBorder="1" applyAlignment="1" applyProtection="1">
      <alignment horizontal="center" vertical="center" wrapText="1" shrinkToFit="1"/>
      <protection locked="0"/>
    </xf>
    <xf numFmtId="176" fontId="71" fillId="0" borderId="13" xfId="72" applyNumberFormat="1" applyFont="1" applyFill="1" applyBorder="1" applyAlignment="1" applyProtection="1">
      <alignment horizontal="center" vertical="center" wrapText="1" shrinkToFit="1"/>
      <protection locked="0"/>
    </xf>
    <xf numFmtId="176" fontId="71" fillId="0" borderId="14" xfId="72" applyNumberFormat="1" applyFont="1" applyFill="1" applyBorder="1" applyAlignment="1" applyProtection="1">
      <alignment horizontal="center" vertical="center" wrapText="1" shrinkToFit="1"/>
      <protection locked="0"/>
    </xf>
    <xf numFmtId="176" fontId="71" fillId="0" borderId="15" xfId="72" applyNumberFormat="1" applyFont="1" applyFill="1" applyBorder="1" applyAlignment="1" applyProtection="1">
      <alignment horizontal="center" vertical="center" wrapText="1" shrinkToFit="1"/>
      <protection locked="0"/>
    </xf>
    <xf numFmtId="179" fontId="71" fillId="0" borderId="10" xfId="72" applyNumberFormat="1" applyFont="1" applyFill="1" applyBorder="1" applyAlignment="1" applyProtection="1">
      <alignment horizontal="center" vertical="center" wrapText="1" shrinkToFit="1"/>
      <protection locked="0"/>
    </xf>
    <xf numFmtId="179" fontId="71" fillId="0" borderId="12" xfId="72" applyNumberFormat="1" applyFont="1" applyFill="1" applyBorder="1" applyAlignment="1" applyProtection="1">
      <alignment horizontal="center" vertical="center" wrapText="1" shrinkToFit="1"/>
      <protection locked="0"/>
    </xf>
    <xf numFmtId="176" fontId="7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71" fillId="0" borderId="9" xfId="0" applyNumberFormat="1" applyFont="1" applyFill="1" applyBorder="1" applyAlignment="1" applyProtection="1">
      <alignment vertical="center" wrapText="1"/>
      <protection locked="0"/>
    </xf>
    <xf numFmtId="178" fontId="71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71" fillId="0" borderId="9" xfId="0" applyNumberFormat="1" applyFont="1" applyFill="1" applyBorder="1" applyAlignment="1" applyProtection="1">
      <alignment vertical="center" wrapText="1"/>
      <protection locked="0"/>
    </xf>
    <xf numFmtId="176" fontId="71" fillId="34" borderId="9" xfId="0" applyNumberFormat="1" applyFont="1" applyFill="1" applyBorder="1" applyAlignment="1" applyProtection="1">
      <alignment horizontal="center" vertical="center" wrapText="1"/>
      <protection locked="0"/>
    </xf>
    <xf numFmtId="176" fontId="71" fillId="34" borderId="9" xfId="0" applyNumberFormat="1" applyFont="1" applyFill="1" applyBorder="1" applyAlignment="1" applyProtection="1">
      <alignment vertical="center" wrapText="1"/>
      <protection locked="0"/>
    </xf>
    <xf numFmtId="178" fontId="71" fillId="34" borderId="9" xfId="0" applyNumberFormat="1" applyFont="1" applyFill="1" applyBorder="1" applyAlignment="1" applyProtection="1">
      <alignment horizontal="center" vertical="center" wrapText="1"/>
      <protection locked="0"/>
    </xf>
    <xf numFmtId="179" fontId="71" fillId="34" borderId="9" xfId="0" applyNumberFormat="1" applyFont="1" applyFill="1" applyBorder="1" applyAlignment="1" applyProtection="1">
      <alignment vertical="center" wrapText="1"/>
      <protection locked="0"/>
    </xf>
    <xf numFmtId="176" fontId="67" fillId="33" borderId="9" xfId="68" applyNumberFormat="1" applyFont="1" applyFill="1" applyBorder="1" applyAlignment="1">
      <alignment horizontal="center" vertical="center" wrapText="1"/>
      <protection/>
    </xf>
    <xf numFmtId="176" fontId="67" fillId="33" borderId="9" xfId="68" applyNumberFormat="1" applyFont="1" applyFill="1" applyBorder="1" applyAlignment="1">
      <alignment vertical="center" wrapText="1"/>
      <protection/>
    </xf>
    <xf numFmtId="178" fontId="67" fillId="33" borderId="9" xfId="68" applyNumberFormat="1" applyFont="1" applyFill="1" applyBorder="1" applyAlignment="1">
      <alignment horizontal="center" vertical="center" wrapText="1"/>
      <protection/>
    </xf>
    <xf numFmtId="176" fontId="72" fillId="0" borderId="9" xfId="68" applyNumberFormat="1" applyFont="1" applyFill="1" applyBorder="1" applyAlignment="1">
      <alignment horizontal="left" vertical="center" wrapText="1"/>
      <protection/>
    </xf>
    <xf numFmtId="176" fontId="68" fillId="0" borderId="9" xfId="70" applyNumberFormat="1" applyFont="1" applyFill="1" applyBorder="1" applyAlignment="1">
      <alignment horizontal="center" vertical="center" wrapText="1"/>
      <protection/>
    </xf>
    <xf numFmtId="176" fontId="68" fillId="0" borderId="9" xfId="70" applyNumberFormat="1" applyFont="1" applyFill="1" applyBorder="1" applyAlignment="1">
      <alignment vertical="center" wrapText="1"/>
      <protection/>
    </xf>
    <xf numFmtId="178" fontId="68" fillId="0" borderId="9" xfId="70" applyNumberFormat="1" applyFont="1" applyFill="1" applyBorder="1" applyAlignment="1">
      <alignment horizontal="center" vertical="center" wrapText="1"/>
      <protection/>
    </xf>
    <xf numFmtId="176" fontId="68" fillId="0" borderId="9" xfId="68" applyNumberFormat="1" applyFont="1" applyFill="1" applyBorder="1" applyAlignment="1">
      <alignment vertical="center" wrapText="1"/>
      <protection/>
    </xf>
    <xf numFmtId="176" fontId="68" fillId="0" borderId="9" xfId="70" applyNumberFormat="1" applyFont="1" applyFill="1" applyBorder="1" applyAlignment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9" xfId="68" applyFont="1" applyFill="1" applyBorder="1" applyAlignment="1">
      <alignment vertical="center" wrapText="1"/>
      <protection/>
    </xf>
    <xf numFmtId="0" fontId="13" fillId="0" borderId="9" xfId="0" applyNumberFormat="1" applyFont="1" applyFill="1" applyBorder="1" applyAlignment="1" applyProtection="1">
      <alignment vertical="center" wrapText="1"/>
      <protection locked="0"/>
    </xf>
    <xf numFmtId="176" fontId="72" fillId="0" borderId="9" xfId="70" applyNumberFormat="1" applyFont="1" applyFill="1" applyBorder="1" applyAlignment="1">
      <alignment horizontal="center" vertical="center" wrapText="1"/>
      <protection/>
    </xf>
    <xf numFmtId="178" fontId="72" fillId="0" borderId="9" xfId="68" applyNumberFormat="1" applyFont="1" applyFill="1" applyBorder="1" applyAlignment="1">
      <alignment horizontal="center" vertical="center" wrapText="1"/>
      <protection/>
    </xf>
    <xf numFmtId="0" fontId="68" fillId="0" borderId="9" xfId="70" applyNumberFormat="1" applyFont="1" applyFill="1" applyBorder="1" applyAlignment="1">
      <alignment horizontal="center" vertical="center" wrapText="1"/>
      <protection/>
    </xf>
    <xf numFmtId="176" fontId="68" fillId="0" borderId="0" xfId="0" applyNumberFormat="1" applyFont="1" applyFill="1" applyBorder="1" applyAlignment="1">
      <alignment horizontal="center" vertical="center" wrapText="1"/>
    </xf>
    <xf numFmtId="176" fontId="68" fillId="0" borderId="0" xfId="0" applyNumberFormat="1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/>
    </xf>
    <xf numFmtId="0" fontId="74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</cellXfs>
  <cellStyles count="68">
    <cellStyle name="Normal" xfId="0"/>
    <cellStyle name="常规 2 17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需求汇总表（1-4）" xfId="30"/>
    <cellStyle name="60% - 强调文字颜色 2" xfId="31"/>
    <cellStyle name="标题 4" xfId="32"/>
    <cellStyle name="警告文本" xfId="33"/>
    <cellStyle name="常规_前期工作项目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常规 8 2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_（14日）丽江市滇西实施规划汇总表" xfId="72"/>
    <cellStyle name="常规_Sheet4" xfId="73"/>
    <cellStyle name="常规 2" xfId="74"/>
    <cellStyle name="常规 3" xfId="75"/>
    <cellStyle name="常规_村级表3(08年四季实施)" xfId="76"/>
    <cellStyle name="常规 2 17" xfId="77"/>
    <cellStyle name="常规 4" xfId="78"/>
    <cellStyle name="常规 11" xfId="79"/>
    <cellStyle name="常规_万源表1-4" xfId="80"/>
    <cellStyle name="常规_Sheet1" xfId="81"/>
  </cellStyles>
  <dxfs count="1">
    <dxf>
      <fill>
        <patternFill patternType="solid">
          <fgColor rgb="FFFF0000"/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F7" sqref="F7"/>
    </sheetView>
  </sheetViews>
  <sheetFormatPr defaultColWidth="8.7109375" defaultRowHeight="15"/>
  <cols>
    <col min="1" max="1" width="12.57421875" style="93" customWidth="1"/>
    <col min="2" max="2" width="23.421875" style="93" customWidth="1"/>
    <col min="3" max="3" width="23.28125" style="93" customWidth="1"/>
    <col min="4" max="4" width="22.00390625" style="93" customWidth="1"/>
    <col min="5" max="5" width="21.421875" style="93" customWidth="1"/>
    <col min="6" max="6" width="24.28125" style="93" customWidth="1"/>
    <col min="7" max="7" width="8.7109375" style="93" customWidth="1"/>
    <col min="8" max="8" width="12.8515625" style="93" bestFit="1" customWidth="1"/>
    <col min="9" max="16384" width="8.7109375" style="93" customWidth="1"/>
  </cols>
  <sheetData>
    <row r="1" ht="15.75" customHeight="1">
      <c r="A1" s="94" t="s">
        <v>0</v>
      </c>
    </row>
    <row r="2" spans="1:6" ht="39" customHeight="1">
      <c r="A2" s="95" t="s">
        <v>1</v>
      </c>
      <c r="B2" s="95"/>
      <c r="C2" s="95"/>
      <c r="D2" s="95"/>
      <c r="E2" s="95"/>
      <c r="F2" s="95"/>
    </row>
    <row r="3" spans="1:6" ht="15.75" customHeight="1">
      <c r="A3" s="96"/>
      <c r="B3" s="97"/>
      <c r="C3" s="97"/>
      <c r="E3" s="93"/>
      <c r="F3" s="98" t="s">
        <v>2</v>
      </c>
    </row>
    <row r="4" spans="1:6" s="92" customFormat="1" ht="39.75" customHeight="1">
      <c r="A4" s="99" t="s">
        <v>3</v>
      </c>
      <c r="B4" s="99" t="s">
        <v>4</v>
      </c>
      <c r="C4" s="99" t="s">
        <v>5</v>
      </c>
      <c r="D4" s="99" t="s">
        <v>6</v>
      </c>
      <c r="E4" s="99" t="s">
        <v>7</v>
      </c>
      <c r="F4" s="99" t="s">
        <v>8</v>
      </c>
    </row>
    <row r="5" spans="1:6" s="92" customFormat="1" ht="39.75" customHeight="1">
      <c r="A5" s="99" t="s">
        <v>9</v>
      </c>
      <c r="B5" s="100">
        <f>SUM(B6:B13)</f>
        <v>948</v>
      </c>
      <c r="C5" s="100">
        <f>SUM(C6:C13)</f>
        <v>20.5</v>
      </c>
      <c r="D5" s="100">
        <f>SUM(D6:D13)</f>
        <v>246.5</v>
      </c>
      <c r="E5" s="100">
        <f>SUM(E6:E13)</f>
        <v>681</v>
      </c>
      <c r="F5" s="101"/>
    </row>
    <row r="6" spans="1:6" ht="39.75" customHeight="1">
      <c r="A6" s="102" t="s">
        <v>10</v>
      </c>
      <c r="B6" s="103">
        <f>SUM(C6:E6)</f>
        <v>120</v>
      </c>
      <c r="C6" s="104"/>
      <c r="D6" s="104"/>
      <c r="E6" s="104">
        <v>120</v>
      </c>
      <c r="F6" s="104"/>
    </row>
    <row r="7" spans="1:6" ht="39.75" customHeight="1">
      <c r="A7" s="102" t="s">
        <v>11</v>
      </c>
      <c r="B7" s="103">
        <f aca="true" t="shared" si="0" ref="B7:B14">SUM(C7:E7)</f>
        <v>110</v>
      </c>
      <c r="C7" s="104"/>
      <c r="D7" s="104"/>
      <c r="E7" s="104">
        <v>110</v>
      </c>
      <c r="F7" s="104"/>
    </row>
    <row r="8" spans="1:6" ht="39.75" customHeight="1">
      <c r="A8" s="102" t="s">
        <v>12</v>
      </c>
      <c r="B8" s="103">
        <f t="shared" si="0"/>
        <v>273</v>
      </c>
      <c r="C8" s="104">
        <v>12</v>
      </c>
      <c r="D8" s="104">
        <v>141</v>
      </c>
      <c r="E8" s="104">
        <v>120</v>
      </c>
      <c r="F8" s="104"/>
    </row>
    <row r="9" spans="1:6" ht="39.75" customHeight="1">
      <c r="A9" s="105" t="s">
        <v>13</v>
      </c>
      <c r="B9" s="103">
        <f t="shared" si="0"/>
        <v>114</v>
      </c>
      <c r="C9" s="104"/>
      <c r="D9" s="104"/>
      <c r="E9" s="104">
        <v>114</v>
      </c>
      <c r="F9" s="104"/>
    </row>
    <row r="10" spans="1:6" ht="39.75" customHeight="1">
      <c r="A10" s="105" t="s">
        <v>14</v>
      </c>
      <c r="B10" s="103">
        <f t="shared" si="0"/>
        <v>63</v>
      </c>
      <c r="C10" s="104"/>
      <c r="D10" s="104"/>
      <c r="E10" s="104">
        <v>63</v>
      </c>
      <c r="F10" s="104"/>
    </row>
    <row r="11" spans="1:6" ht="39.75" customHeight="1">
      <c r="A11" s="102" t="s">
        <v>15</v>
      </c>
      <c r="B11" s="103">
        <f t="shared" si="0"/>
        <v>30</v>
      </c>
      <c r="C11" s="104">
        <v>8.5</v>
      </c>
      <c r="D11" s="104">
        <v>21.5</v>
      </c>
      <c r="E11" s="104"/>
      <c r="F11" s="104"/>
    </row>
    <row r="12" spans="1:6" ht="39.75" customHeight="1">
      <c r="A12" s="105" t="s">
        <v>16</v>
      </c>
      <c r="B12" s="103">
        <f t="shared" si="0"/>
        <v>80</v>
      </c>
      <c r="C12" s="104"/>
      <c r="D12" s="104"/>
      <c r="E12" s="104">
        <v>80</v>
      </c>
      <c r="F12" s="104"/>
    </row>
    <row r="13" spans="1:6" ht="39.75" customHeight="1">
      <c r="A13" s="102" t="s">
        <v>17</v>
      </c>
      <c r="B13" s="103">
        <f t="shared" si="0"/>
        <v>158</v>
      </c>
      <c r="C13" s="104"/>
      <c r="D13" s="104">
        <v>84</v>
      </c>
      <c r="E13" s="104">
        <v>74</v>
      </c>
      <c r="F13" s="104"/>
    </row>
  </sheetData>
  <sheetProtection/>
  <mergeCells count="1">
    <mergeCell ref="A2:F2"/>
  </mergeCells>
  <printOptions/>
  <pageMargins left="0.984027777777778" right="0.75" top="0.590277777777778" bottom="0.472222222222222" header="0.314583333333333" footer="0.31458333333333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showZeros="0" tabSelected="1" zoomScaleSheetLayoutView="100" workbookViewId="0" topLeftCell="A1">
      <selection activeCell="H4" sqref="H4:H5"/>
    </sheetView>
  </sheetViews>
  <sheetFormatPr defaultColWidth="9.7109375" defaultRowHeight="15"/>
  <cols>
    <col min="1" max="1" width="18.7109375" style="4" customWidth="1"/>
    <col min="2" max="2" width="6.00390625" style="10" customWidth="1"/>
    <col min="3" max="3" width="6.421875" style="10" customWidth="1"/>
    <col min="4" max="4" width="6.140625" style="4" customWidth="1"/>
    <col min="5" max="5" width="5.8515625" style="4" customWidth="1"/>
    <col min="6" max="6" width="4.8515625" style="10" customWidth="1"/>
    <col min="7" max="7" width="4.7109375" style="11" customWidth="1"/>
    <col min="8" max="8" width="46.421875" style="12" customWidth="1"/>
    <col min="9" max="9" width="8.421875" style="13" customWidth="1"/>
    <col min="10" max="10" width="8.28125" style="13" customWidth="1"/>
    <col min="11" max="11" width="5.421875" style="14" customWidth="1"/>
    <col min="12" max="12" width="4.8515625" style="13" customWidth="1"/>
    <col min="13" max="13" width="5.421875" style="13" customWidth="1"/>
    <col min="14" max="14" width="5.140625" style="13" customWidth="1"/>
    <col min="15" max="15" width="5.7109375" style="13" customWidth="1"/>
    <col min="16" max="16" width="10.57421875" style="4" customWidth="1"/>
    <col min="17" max="20" width="10.00390625" style="4" bestFit="1" customWidth="1"/>
    <col min="21" max="21" width="11.7109375" style="4" bestFit="1" customWidth="1"/>
    <col min="22" max="23" width="10.00390625" style="4" bestFit="1" customWidth="1"/>
    <col min="24" max="16384" width="9.7109375" style="4" customWidth="1"/>
  </cols>
  <sheetData>
    <row r="1" spans="1:16" s="1" customFormat="1" ht="17.25">
      <c r="A1" s="15" t="s">
        <v>18</v>
      </c>
      <c r="B1" s="10"/>
      <c r="C1" s="10"/>
      <c r="D1" s="16"/>
      <c r="E1" s="16"/>
      <c r="F1" s="17"/>
      <c r="G1" s="17"/>
      <c r="H1" s="18"/>
      <c r="I1" s="56"/>
      <c r="J1" s="56"/>
      <c r="K1" s="57"/>
      <c r="L1" s="56"/>
      <c r="M1" s="56"/>
      <c r="N1" s="56"/>
      <c r="O1" s="56"/>
      <c r="P1" s="58"/>
    </row>
    <row r="2" spans="1:16" s="2" customFormat="1" ht="24">
      <c r="A2" s="19" t="s">
        <v>19</v>
      </c>
      <c r="B2" s="19"/>
      <c r="C2" s="19"/>
      <c r="D2" s="19"/>
      <c r="E2" s="19"/>
      <c r="F2" s="19"/>
      <c r="G2" s="19"/>
      <c r="H2" s="20"/>
      <c r="I2" s="59"/>
      <c r="J2" s="59"/>
      <c r="K2" s="59"/>
      <c r="L2" s="59"/>
      <c r="M2" s="59"/>
      <c r="N2" s="59"/>
      <c r="O2" s="59"/>
      <c r="P2" s="19"/>
    </row>
    <row r="3" spans="2:16" s="3" customFormat="1" ht="15" customHeight="1">
      <c r="B3" s="21"/>
      <c r="C3" s="21"/>
      <c r="F3" s="22"/>
      <c r="G3" s="22"/>
      <c r="H3" s="18"/>
      <c r="I3" s="56"/>
      <c r="J3" s="56"/>
      <c r="K3" s="57" t="s">
        <v>20</v>
      </c>
      <c r="L3" s="56"/>
      <c r="M3" s="56"/>
      <c r="N3" s="56"/>
      <c r="O3" s="56"/>
      <c r="P3" s="57"/>
    </row>
    <row r="4" spans="1:16" s="4" customFormat="1" ht="18.75" customHeight="1">
      <c r="A4" s="23" t="s">
        <v>21</v>
      </c>
      <c r="B4" s="24" t="s">
        <v>3</v>
      </c>
      <c r="C4" s="24" t="s">
        <v>22</v>
      </c>
      <c r="D4" s="23" t="s">
        <v>23</v>
      </c>
      <c r="E4" s="24" t="s">
        <v>24</v>
      </c>
      <c r="F4" s="23" t="s">
        <v>25</v>
      </c>
      <c r="G4" s="25" t="s">
        <v>26</v>
      </c>
      <c r="H4" s="26" t="s">
        <v>27</v>
      </c>
      <c r="I4" s="60" t="s">
        <v>28</v>
      </c>
      <c r="J4" s="60" t="s">
        <v>29</v>
      </c>
      <c r="K4" s="60"/>
      <c r="L4" s="61" t="s">
        <v>30</v>
      </c>
      <c r="M4" s="62"/>
      <c r="N4" s="62"/>
      <c r="O4" s="63"/>
      <c r="P4" s="64" t="s">
        <v>31</v>
      </c>
    </row>
    <row r="5" spans="1:16" s="4" customFormat="1" ht="28.5" customHeight="1">
      <c r="A5" s="23"/>
      <c r="B5" s="27"/>
      <c r="C5" s="27"/>
      <c r="D5" s="28"/>
      <c r="E5" s="29"/>
      <c r="F5" s="23"/>
      <c r="G5" s="25"/>
      <c r="H5" s="26"/>
      <c r="I5" s="60"/>
      <c r="J5" s="60" t="s">
        <v>32</v>
      </c>
      <c r="K5" s="60" t="s">
        <v>33</v>
      </c>
      <c r="L5" s="60" t="s">
        <v>34</v>
      </c>
      <c r="M5" s="60" t="s">
        <v>35</v>
      </c>
      <c r="N5" s="60" t="s">
        <v>36</v>
      </c>
      <c r="O5" s="60" t="s">
        <v>37</v>
      </c>
      <c r="P5" s="65"/>
    </row>
    <row r="6" spans="1:16" s="4" customFormat="1" ht="21" customHeight="1">
      <c r="A6" s="30" t="s">
        <v>9</v>
      </c>
      <c r="B6" s="23"/>
      <c r="C6" s="23"/>
      <c r="D6" s="30"/>
      <c r="E6" s="30"/>
      <c r="F6" s="23"/>
      <c r="G6" s="25"/>
      <c r="H6" s="31"/>
      <c r="I6" s="66">
        <f>SUM(I7,I13,I34)</f>
        <v>948</v>
      </c>
      <c r="J6" s="66">
        <f>SUM(J7,J13,J34)</f>
        <v>948</v>
      </c>
      <c r="K6" s="67">
        <f>SUM(K7,K13,K34)</f>
        <v>0</v>
      </c>
      <c r="L6" s="68"/>
      <c r="M6" s="68"/>
      <c r="N6" s="68"/>
      <c r="O6" s="68"/>
      <c r="P6" s="69"/>
    </row>
    <row r="7" spans="1:16" s="4" customFormat="1" ht="21" customHeight="1">
      <c r="A7" s="32" t="s">
        <v>38</v>
      </c>
      <c r="B7" s="33"/>
      <c r="C7" s="33"/>
      <c r="D7" s="32"/>
      <c r="E7" s="32"/>
      <c r="F7" s="33"/>
      <c r="G7" s="34"/>
      <c r="H7" s="35"/>
      <c r="I7" s="70">
        <f>SUM(I8,I10,I11)</f>
        <v>20.5</v>
      </c>
      <c r="J7" s="70">
        <f>SUM(J8,J10,J11)</f>
        <v>20.5</v>
      </c>
      <c r="K7" s="71">
        <f>SUM(K8,K10,K11)</f>
        <v>0</v>
      </c>
      <c r="L7" s="72"/>
      <c r="M7" s="72"/>
      <c r="N7" s="72"/>
      <c r="O7" s="72"/>
      <c r="P7" s="73"/>
    </row>
    <row r="8" spans="1:256" s="5" customFormat="1" ht="19.5" customHeight="1">
      <c r="A8" s="36" t="s">
        <v>39</v>
      </c>
      <c r="B8" s="37"/>
      <c r="C8" s="37"/>
      <c r="D8" s="36"/>
      <c r="E8" s="36"/>
      <c r="F8" s="37" t="s">
        <v>40</v>
      </c>
      <c r="G8" s="37"/>
      <c r="H8" s="38"/>
      <c r="I8" s="74">
        <f>SUM(I9)</f>
        <v>8.5</v>
      </c>
      <c r="J8" s="74">
        <f>SUM(J9)</f>
        <v>8.5</v>
      </c>
      <c r="K8" s="75">
        <f>SUM(K9)</f>
        <v>0</v>
      </c>
      <c r="L8" s="76"/>
      <c r="M8" s="76"/>
      <c r="N8" s="76"/>
      <c r="O8" s="76"/>
      <c r="P8" s="36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6" customFormat="1" ht="42.75" customHeight="1">
      <c r="A9" s="39" t="s">
        <v>41</v>
      </c>
      <c r="B9" s="40" t="s">
        <v>42</v>
      </c>
      <c r="C9" s="40" t="s">
        <v>43</v>
      </c>
      <c r="D9" s="39" t="s">
        <v>44</v>
      </c>
      <c r="E9" s="39" t="s">
        <v>45</v>
      </c>
      <c r="F9" s="40" t="s">
        <v>46</v>
      </c>
      <c r="G9" s="40">
        <v>224</v>
      </c>
      <c r="H9" s="41" t="s">
        <v>47</v>
      </c>
      <c r="I9" s="46">
        <v>8.5</v>
      </c>
      <c r="J9" s="46">
        <v>8.5</v>
      </c>
      <c r="K9" s="46">
        <v>0</v>
      </c>
      <c r="L9" s="47">
        <v>86</v>
      </c>
      <c r="M9" s="47">
        <v>395</v>
      </c>
      <c r="N9" s="47">
        <v>22</v>
      </c>
      <c r="O9" s="47">
        <v>95</v>
      </c>
      <c r="P9" s="77" t="s">
        <v>48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5" customFormat="1" ht="18.75" customHeight="1">
      <c r="A10" s="36" t="s">
        <v>49</v>
      </c>
      <c r="B10" s="37"/>
      <c r="C10" s="37"/>
      <c r="D10" s="36"/>
      <c r="E10" s="36"/>
      <c r="F10" s="37" t="s">
        <v>50</v>
      </c>
      <c r="G10" s="37"/>
      <c r="H10" s="38"/>
      <c r="I10" s="74"/>
      <c r="J10" s="74"/>
      <c r="K10" s="75"/>
      <c r="L10" s="76"/>
      <c r="M10" s="76"/>
      <c r="N10" s="76"/>
      <c r="O10" s="76"/>
      <c r="P10" s="36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5" customFormat="1" ht="16.5" customHeight="1">
      <c r="A11" s="36" t="s">
        <v>51</v>
      </c>
      <c r="B11" s="37"/>
      <c r="C11" s="37"/>
      <c r="D11" s="36"/>
      <c r="E11" s="36"/>
      <c r="F11" s="37" t="s">
        <v>52</v>
      </c>
      <c r="G11" s="37"/>
      <c r="H11" s="38"/>
      <c r="I11" s="74">
        <f>SUM(I12)</f>
        <v>12</v>
      </c>
      <c r="J11" s="74">
        <f>SUM(J12)</f>
        <v>12</v>
      </c>
      <c r="K11" s="75">
        <f>SUM(K12)</f>
        <v>0</v>
      </c>
      <c r="L11" s="76"/>
      <c r="M11" s="76"/>
      <c r="N11" s="76"/>
      <c r="O11" s="76"/>
      <c r="P11" s="36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s="7" customFormat="1" ht="51" customHeight="1">
      <c r="A12" s="39" t="s">
        <v>53</v>
      </c>
      <c r="B12" s="42" t="s">
        <v>54</v>
      </c>
      <c r="C12" s="42" t="s">
        <v>55</v>
      </c>
      <c r="D12" s="43" t="s">
        <v>56</v>
      </c>
      <c r="E12" s="43" t="s">
        <v>57</v>
      </c>
      <c r="F12" s="40"/>
      <c r="G12" s="42"/>
      <c r="H12" s="44" t="s">
        <v>58</v>
      </c>
      <c r="I12" s="78">
        <v>12</v>
      </c>
      <c r="J12" s="78">
        <v>12</v>
      </c>
      <c r="K12" s="79"/>
      <c r="L12" s="80">
        <v>195</v>
      </c>
      <c r="M12" s="80">
        <v>852</v>
      </c>
      <c r="N12" s="80">
        <v>2</v>
      </c>
      <c r="O12" s="80">
        <v>6</v>
      </c>
      <c r="P12" s="39" t="s">
        <v>59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16" s="4" customFormat="1" ht="21" customHeight="1">
      <c r="A13" s="32" t="s">
        <v>60</v>
      </c>
      <c r="B13" s="33"/>
      <c r="C13" s="33"/>
      <c r="D13" s="32"/>
      <c r="E13" s="32"/>
      <c r="F13" s="33" t="s">
        <v>61</v>
      </c>
      <c r="G13" s="34"/>
      <c r="H13" s="35"/>
      <c r="I13" s="70">
        <f>SUM(I14,I23,I32)</f>
        <v>246.5</v>
      </c>
      <c r="J13" s="70">
        <f>SUM(J14,J23,J32)</f>
        <v>246.5</v>
      </c>
      <c r="K13" s="71">
        <f>SUM(K14,K23,K32)</f>
        <v>0</v>
      </c>
      <c r="L13" s="72"/>
      <c r="M13" s="72"/>
      <c r="N13" s="72"/>
      <c r="O13" s="72"/>
      <c r="P13" s="73"/>
    </row>
    <row r="14" spans="1:256" s="5" customFormat="1" ht="24.75" customHeight="1">
      <c r="A14" s="36" t="s">
        <v>62</v>
      </c>
      <c r="B14" s="37"/>
      <c r="C14" s="37"/>
      <c r="D14" s="36"/>
      <c r="E14" s="36"/>
      <c r="F14" s="37" t="s">
        <v>40</v>
      </c>
      <c r="G14" s="37"/>
      <c r="H14" s="38"/>
      <c r="I14" s="74">
        <f>SUM(I15:I22)</f>
        <v>148.17</v>
      </c>
      <c r="J14" s="74">
        <f>SUM(J15:J22)</f>
        <v>148.17</v>
      </c>
      <c r="K14" s="75">
        <f>SUM(K15:K22)</f>
        <v>0</v>
      </c>
      <c r="L14" s="76"/>
      <c r="M14" s="76"/>
      <c r="N14" s="76"/>
      <c r="O14" s="76"/>
      <c r="P14" s="36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6" customFormat="1" ht="49.5" customHeight="1">
      <c r="A15" s="39" t="s">
        <v>63</v>
      </c>
      <c r="B15" s="40" t="s">
        <v>54</v>
      </c>
      <c r="C15" s="40" t="s">
        <v>55</v>
      </c>
      <c r="D15" s="39" t="s">
        <v>64</v>
      </c>
      <c r="E15" s="43" t="s">
        <v>57</v>
      </c>
      <c r="F15" s="40" t="s">
        <v>40</v>
      </c>
      <c r="G15" s="40">
        <v>0.07</v>
      </c>
      <c r="H15" s="41" t="s">
        <v>65</v>
      </c>
      <c r="I15" s="46">
        <v>16.47</v>
      </c>
      <c r="J15" s="46">
        <v>16.47</v>
      </c>
      <c r="K15" s="81"/>
      <c r="L15" s="47">
        <v>26</v>
      </c>
      <c r="M15" s="47">
        <v>113</v>
      </c>
      <c r="N15" s="47">
        <v>2</v>
      </c>
      <c r="O15" s="47">
        <v>4</v>
      </c>
      <c r="P15" s="39" t="s">
        <v>66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6" customFormat="1" ht="66" customHeight="1">
      <c r="A16" s="39" t="s">
        <v>67</v>
      </c>
      <c r="B16" s="40" t="s">
        <v>54</v>
      </c>
      <c r="C16" s="40" t="s">
        <v>55</v>
      </c>
      <c r="D16" s="39" t="s">
        <v>68</v>
      </c>
      <c r="E16" s="43" t="s">
        <v>57</v>
      </c>
      <c r="F16" s="40" t="s">
        <v>40</v>
      </c>
      <c r="G16" s="40">
        <v>0.3</v>
      </c>
      <c r="H16" s="41" t="s">
        <v>69</v>
      </c>
      <c r="I16" s="46">
        <v>27.47</v>
      </c>
      <c r="J16" s="46">
        <v>27.47</v>
      </c>
      <c r="K16" s="81"/>
      <c r="L16" s="47">
        <v>59</v>
      </c>
      <c r="M16" s="47">
        <v>278</v>
      </c>
      <c r="N16" s="47">
        <v>3</v>
      </c>
      <c r="O16" s="47">
        <v>14</v>
      </c>
      <c r="P16" s="39" t="s">
        <v>70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6" customFormat="1" ht="42" customHeight="1">
      <c r="A17" s="39" t="s">
        <v>71</v>
      </c>
      <c r="B17" s="40" t="s">
        <v>54</v>
      </c>
      <c r="C17" s="40" t="s">
        <v>55</v>
      </c>
      <c r="D17" s="39" t="s">
        <v>72</v>
      </c>
      <c r="E17" s="43" t="s">
        <v>57</v>
      </c>
      <c r="F17" s="40" t="s">
        <v>40</v>
      </c>
      <c r="G17" s="40">
        <v>0.3</v>
      </c>
      <c r="H17" s="41" t="s">
        <v>73</v>
      </c>
      <c r="I17" s="46">
        <v>22.11</v>
      </c>
      <c r="J17" s="46">
        <v>22.11</v>
      </c>
      <c r="K17" s="81"/>
      <c r="L17" s="47">
        <v>120</v>
      </c>
      <c r="M17" s="47">
        <v>421</v>
      </c>
      <c r="N17" s="47">
        <v>4</v>
      </c>
      <c r="O17" s="47">
        <v>14</v>
      </c>
      <c r="P17" s="39" t="s">
        <v>74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6" customFormat="1" ht="67.5" customHeight="1">
      <c r="A18" s="39" t="s">
        <v>75</v>
      </c>
      <c r="B18" s="40" t="s">
        <v>54</v>
      </c>
      <c r="C18" s="40" t="s">
        <v>55</v>
      </c>
      <c r="D18" s="39" t="s">
        <v>76</v>
      </c>
      <c r="E18" s="43" t="s">
        <v>57</v>
      </c>
      <c r="F18" s="40" t="s">
        <v>40</v>
      </c>
      <c r="G18" s="40">
        <v>0.14</v>
      </c>
      <c r="H18" s="41" t="s">
        <v>77</v>
      </c>
      <c r="I18" s="46">
        <v>22.32</v>
      </c>
      <c r="J18" s="46">
        <v>22.32</v>
      </c>
      <c r="K18" s="81"/>
      <c r="L18" s="47">
        <v>80</v>
      </c>
      <c r="M18" s="47">
        <v>280</v>
      </c>
      <c r="N18" s="47">
        <v>2</v>
      </c>
      <c r="O18" s="47">
        <v>7</v>
      </c>
      <c r="P18" s="39" t="s">
        <v>78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6" customFormat="1" ht="45" customHeight="1">
      <c r="A19" s="39" t="s">
        <v>79</v>
      </c>
      <c r="B19" s="40" t="s">
        <v>54</v>
      </c>
      <c r="C19" s="40" t="s">
        <v>55</v>
      </c>
      <c r="D19" s="39" t="s">
        <v>56</v>
      </c>
      <c r="E19" s="43" t="s">
        <v>57</v>
      </c>
      <c r="F19" s="40" t="s">
        <v>40</v>
      </c>
      <c r="G19" s="40">
        <v>0.58</v>
      </c>
      <c r="H19" s="41" t="s">
        <v>80</v>
      </c>
      <c r="I19" s="46">
        <v>17.13</v>
      </c>
      <c r="J19" s="46">
        <v>17.13</v>
      </c>
      <c r="K19" s="81"/>
      <c r="L19" s="80">
        <v>195</v>
      </c>
      <c r="M19" s="80">
        <v>852</v>
      </c>
      <c r="N19" s="80">
        <v>2</v>
      </c>
      <c r="O19" s="80">
        <v>6</v>
      </c>
      <c r="P19" s="39" t="s">
        <v>81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6" customFormat="1" ht="30" customHeight="1">
      <c r="A20" s="39" t="s">
        <v>82</v>
      </c>
      <c r="B20" s="40" t="s">
        <v>83</v>
      </c>
      <c r="C20" s="40" t="s">
        <v>84</v>
      </c>
      <c r="D20" s="39" t="s">
        <v>85</v>
      </c>
      <c r="E20" s="39" t="s">
        <v>45</v>
      </c>
      <c r="F20" s="40" t="s">
        <v>46</v>
      </c>
      <c r="G20" s="40">
        <v>168</v>
      </c>
      <c r="H20" s="41" t="s">
        <v>86</v>
      </c>
      <c r="I20" s="46">
        <v>10.1</v>
      </c>
      <c r="J20" s="46">
        <v>10.1</v>
      </c>
      <c r="K20" s="46"/>
      <c r="L20" s="47">
        <v>18</v>
      </c>
      <c r="M20" s="47">
        <v>63</v>
      </c>
      <c r="N20" s="47"/>
      <c r="O20" s="47"/>
      <c r="P20" s="77" t="s">
        <v>87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6" customFormat="1" ht="31.5" customHeight="1">
      <c r="A21" s="39" t="s">
        <v>88</v>
      </c>
      <c r="B21" s="40" t="s">
        <v>83</v>
      </c>
      <c r="C21" s="40" t="s">
        <v>89</v>
      </c>
      <c r="D21" s="39" t="s">
        <v>90</v>
      </c>
      <c r="E21" s="39" t="s">
        <v>45</v>
      </c>
      <c r="F21" s="40" t="s">
        <v>46</v>
      </c>
      <c r="G21" s="40">
        <v>500</v>
      </c>
      <c r="H21" s="41" t="s">
        <v>91</v>
      </c>
      <c r="I21" s="46">
        <v>30</v>
      </c>
      <c r="J21" s="46">
        <v>30</v>
      </c>
      <c r="K21" s="46"/>
      <c r="L21" s="47">
        <v>25</v>
      </c>
      <c r="M21" s="47">
        <v>89</v>
      </c>
      <c r="N21" s="47"/>
      <c r="O21" s="47"/>
      <c r="P21" s="77" t="s">
        <v>92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6" customFormat="1" ht="30.75" customHeight="1">
      <c r="A22" s="39" t="s">
        <v>93</v>
      </c>
      <c r="B22" s="40" t="s">
        <v>42</v>
      </c>
      <c r="C22" s="40" t="s">
        <v>43</v>
      </c>
      <c r="D22" s="39" t="s">
        <v>94</v>
      </c>
      <c r="E22" s="39" t="s">
        <v>45</v>
      </c>
      <c r="F22" s="40" t="s">
        <v>40</v>
      </c>
      <c r="G22" s="40">
        <v>0.017</v>
      </c>
      <c r="H22" s="41" t="s">
        <v>95</v>
      </c>
      <c r="I22" s="46">
        <v>2.57</v>
      </c>
      <c r="J22" s="46">
        <v>2.57</v>
      </c>
      <c r="K22" s="46">
        <v>0</v>
      </c>
      <c r="L22" s="47">
        <v>15</v>
      </c>
      <c r="M22" s="47">
        <v>65</v>
      </c>
      <c r="N22" s="47">
        <v>4</v>
      </c>
      <c r="O22" s="47">
        <v>19</v>
      </c>
      <c r="P22" s="77" t="s">
        <v>96</v>
      </c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5" customFormat="1" ht="24.75" customHeight="1">
      <c r="A23" s="36" t="s">
        <v>97</v>
      </c>
      <c r="B23" s="37"/>
      <c r="C23" s="37"/>
      <c r="D23" s="36"/>
      <c r="E23" s="36"/>
      <c r="F23" s="37" t="s">
        <v>40</v>
      </c>
      <c r="G23" s="37"/>
      <c r="H23" s="38"/>
      <c r="I23" s="74">
        <f>SUM(I24:I31)</f>
        <v>86.33</v>
      </c>
      <c r="J23" s="74">
        <f>SUM(J24:J31)</f>
        <v>86.33</v>
      </c>
      <c r="K23" s="75">
        <f>SUM(K24:K31)</f>
        <v>0</v>
      </c>
      <c r="L23" s="76"/>
      <c r="M23" s="76"/>
      <c r="N23" s="76"/>
      <c r="O23" s="76"/>
      <c r="P23" s="36" t="s">
        <v>98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7" customFormat="1" ht="87.75" customHeight="1">
      <c r="A24" s="39" t="s">
        <v>99</v>
      </c>
      <c r="B24" s="42" t="s">
        <v>54</v>
      </c>
      <c r="C24" s="42" t="s">
        <v>55</v>
      </c>
      <c r="D24" s="43" t="s">
        <v>72</v>
      </c>
      <c r="E24" s="43" t="s">
        <v>57</v>
      </c>
      <c r="F24" s="40" t="s">
        <v>40</v>
      </c>
      <c r="G24" s="42">
        <v>0.1</v>
      </c>
      <c r="H24" s="44" t="s">
        <v>100</v>
      </c>
      <c r="I24" s="78">
        <v>11.79</v>
      </c>
      <c r="J24" s="78">
        <v>11.79</v>
      </c>
      <c r="K24" s="79"/>
      <c r="L24" s="47">
        <v>120</v>
      </c>
      <c r="M24" s="47">
        <v>421</v>
      </c>
      <c r="N24" s="47">
        <v>4</v>
      </c>
      <c r="O24" s="47">
        <v>14</v>
      </c>
      <c r="P24" s="39" t="s">
        <v>74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7" customFormat="1" ht="99" customHeight="1">
      <c r="A25" s="39" t="s">
        <v>101</v>
      </c>
      <c r="B25" s="42" t="s">
        <v>54</v>
      </c>
      <c r="C25" s="42" t="s">
        <v>55</v>
      </c>
      <c r="D25" s="43" t="s">
        <v>76</v>
      </c>
      <c r="E25" s="43" t="s">
        <v>57</v>
      </c>
      <c r="F25" s="40" t="s">
        <v>40</v>
      </c>
      <c r="G25" s="42">
        <v>0.16</v>
      </c>
      <c r="H25" s="44" t="s">
        <v>102</v>
      </c>
      <c r="I25" s="78">
        <v>11.71</v>
      </c>
      <c r="J25" s="78">
        <v>11.71</v>
      </c>
      <c r="K25" s="79"/>
      <c r="L25" s="47">
        <v>80</v>
      </c>
      <c r="M25" s="47">
        <v>280</v>
      </c>
      <c r="N25" s="47">
        <v>2</v>
      </c>
      <c r="O25" s="47">
        <v>7</v>
      </c>
      <c r="P25" s="39" t="s">
        <v>78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7" customFormat="1" ht="48" customHeight="1">
      <c r="A26" s="39" t="s">
        <v>103</v>
      </c>
      <c r="B26" s="42" t="s">
        <v>83</v>
      </c>
      <c r="C26" s="42" t="s">
        <v>84</v>
      </c>
      <c r="D26" s="43" t="s">
        <v>104</v>
      </c>
      <c r="E26" s="42" t="s">
        <v>45</v>
      </c>
      <c r="F26" s="40" t="s">
        <v>40</v>
      </c>
      <c r="G26" s="42">
        <v>0.78</v>
      </c>
      <c r="H26" s="44" t="s">
        <v>105</v>
      </c>
      <c r="I26" s="78">
        <v>33.5</v>
      </c>
      <c r="J26" s="78">
        <f>I26</f>
        <v>33.5</v>
      </c>
      <c r="K26" s="79"/>
      <c r="L26" s="47">
        <v>58</v>
      </c>
      <c r="M26" s="47">
        <v>165</v>
      </c>
      <c r="N26" s="47"/>
      <c r="O26" s="47"/>
      <c r="P26" s="39" t="s">
        <v>106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s="7" customFormat="1" ht="39" customHeight="1">
      <c r="A27" s="39" t="s">
        <v>107</v>
      </c>
      <c r="B27" s="42" t="s">
        <v>83</v>
      </c>
      <c r="C27" s="42" t="s">
        <v>84</v>
      </c>
      <c r="D27" s="43" t="s">
        <v>85</v>
      </c>
      <c r="E27" s="42" t="s">
        <v>45</v>
      </c>
      <c r="F27" s="40" t="s">
        <v>40</v>
      </c>
      <c r="G27" s="42">
        <v>0.42</v>
      </c>
      <c r="H27" s="44" t="s">
        <v>108</v>
      </c>
      <c r="I27" s="78">
        <v>10.4</v>
      </c>
      <c r="J27" s="78">
        <v>10.4</v>
      </c>
      <c r="K27" s="79"/>
      <c r="L27" s="47">
        <v>18</v>
      </c>
      <c r="M27" s="47">
        <v>63</v>
      </c>
      <c r="N27" s="47"/>
      <c r="O27" s="47"/>
      <c r="P27" s="39" t="s">
        <v>87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7" customFormat="1" ht="34.5" customHeight="1">
      <c r="A28" s="39" t="s">
        <v>109</v>
      </c>
      <c r="B28" s="40" t="s">
        <v>42</v>
      </c>
      <c r="C28" s="40" t="s">
        <v>43</v>
      </c>
      <c r="D28" s="39" t="s">
        <v>94</v>
      </c>
      <c r="E28" s="39" t="s">
        <v>45</v>
      </c>
      <c r="F28" s="40" t="s">
        <v>40</v>
      </c>
      <c r="G28" s="40">
        <v>0.19</v>
      </c>
      <c r="H28" s="44" t="s">
        <v>110</v>
      </c>
      <c r="I28" s="78">
        <v>6.16</v>
      </c>
      <c r="J28" s="78">
        <v>6.16</v>
      </c>
      <c r="K28" s="78">
        <v>0</v>
      </c>
      <c r="L28" s="80">
        <v>15</v>
      </c>
      <c r="M28" s="80">
        <v>65</v>
      </c>
      <c r="N28" s="80">
        <v>4</v>
      </c>
      <c r="O28" s="80">
        <v>19</v>
      </c>
      <c r="P28" s="40" t="s">
        <v>111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7" customFormat="1" ht="61.5" customHeight="1">
      <c r="A29" s="39" t="s">
        <v>112</v>
      </c>
      <c r="B29" s="40" t="s">
        <v>42</v>
      </c>
      <c r="C29" s="40" t="s">
        <v>43</v>
      </c>
      <c r="D29" s="39" t="s">
        <v>113</v>
      </c>
      <c r="E29" s="39" t="s">
        <v>45</v>
      </c>
      <c r="F29" s="40" t="s">
        <v>40</v>
      </c>
      <c r="G29" s="40">
        <v>0.03</v>
      </c>
      <c r="H29" s="44" t="s">
        <v>114</v>
      </c>
      <c r="I29" s="78">
        <v>4.41</v>
      </c>
      <c r="J29" s="78">
        <v>4.41</v>
      </c>
      <c r="K29" s="78">
        <v>0</v>
      </c>
      <c r="L29" s="80">
        <v>21</v>
      </c>
      <c r="M29" s="80">
        <v>93</v>
      </c>
      <c r="N29" s="80">
        <v>3</v>
      </c>
      <c r="O29" s="80">
        <v>13</v>
      </c>
      <c r="P29" s="40" t="s">
        <v>115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s="7" customFormat="1" ht="51" customHeight="1">
      <c r="A30" s="39" t="s">
        <v>116</v>
      </c>
      <c r="B30" s="40" t="s">
        <v>42</v>
      </c>
      <c r="C30" s="40" t="s">
        <v>43</v>
      </c>
      <c r="D30" s="39" t="s">
        <v>117</v>
      </c>
      <c r="E30" s="39" t="s">
        <v>45</v>
      </c>
      <c r="F30" s="40" t="s">
        <v>40</v>
      </c>
      <c r="G30" s="40">
        <v>0.06</v>
      </c>
      <c r="H30" s="45" t="s">
        <v>118</v>
      </c>
      <c r="I30" s="82">
        <v>4.85</v>
      </c>
      <c r="J30" s="82">
        <v>4.85</v>
      </c>
      <c r="K30" s="78">
        <v>0</v>
      </c>
      <c r="L30" s="80">
        <v>29</v>
      </c>
      <c r="M30" s="80">
        <v>147</v>
      </c>
      <c r="N30" s="80">
        <v>11</v>
      </c>
      <c r="O30" s="80">
        <v>47</v>
      </c>
      <c r="P30" s="40" t="s">
        <v>119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7" customFormat="1" ht="36" customHeight="1">
      <c r="A31" s="39" t="s">
        <v>120</v>
      </c>
      <c r="B31" s="40" t="s">
        <v>42</v>
      </c>
      <c r="C31" s="40" t="s">
        <v>43</v>
      </c>
      <c r="D31" s="39" t="s">
        <v>121</v>
      </c>
      <c r="E31" s="39" t="s">
        <v>45</v>
      </c>
      <c r="F31" s="40" t="s">
        <v>61</v>
      </c>
      <c r="G31" s="40">
        <v>1</v>
      </c>
      <c r="H31" s="45" t="s">
        <v>122</v>
      </c>
      <c r="I31" s="82">
        <v>3.51</v>
      </c>
      <c r="J31" s="82">
        <v>3.51</v>
      </c>
      <c r="K31" s="78">
        <v>0</v>
      </c>
      <c r="L31" s="80">
        <v>21</v>
      </c>
      <c r="M31" s="80">
        <v>90</v>
      </c>
      <c r="N31" s="80">
        <v>4</v>
      </c>
      <c r="O31" s="80">
        <v>16</v>
      </c>
      <c r="P31" s="40" t="s">
        <v>123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s="5" customFormat="1" ht="24.75" customHeight="1">
      <c r="A32" s="36" t="s">
        <v>124</v>
      </c>
      <c r="B32" s="37"/>
      <c r="C32" s="37"/>
      <c r="D32" s="36"/>
      <c r="E32" s="36"/>
      <c r="F32" s="37" t="s">
        <v>125</v>
      </c>
      <c r="G32" s="37"/>
      <c r="H32" s="38"/>
      <c r="I32" s="74">
        <f>SUM(I33:I33)</f>
        <v>12</v>
      </c>
      <c r="J32" s="74">
        <f>SUM(J33:J33)</f>
        <v>12</v>
      </c>
      <c r="K32" s="75">
        <f>SUM(K33:K33)</f>
        <v>0</v>
      </c>
      <c r="L32" s="76"/>
      <c r="M32" s="76"/>
      <c r="N32" s="76"/>
      <c r="O32" s="76"/>
      <c r="P32" s="36" t="s">
        <v>98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s="7" customFormat="1" ht="33.75" customHeight="1">
      <c r="A33" s="39" t="s">
        <v>126</v>
      </c>
      <c r="B33" s="42" t="s">
        <v>54</v>
      </c>
      <c r="C33" s="42" t="s">
        <v>55</v>
      </c>
      <c r="D33" s="39" t="s">
        <v>127</v>
      </c>
      <c r="E33" s="42" t="s">
        <v>57</v>
      </c>
      <c r="F33" s="40" t="s">
        <v>50</v>
      </c>
      <c r="G33" s="42">
        <v>1</v>
      </c>
      <c r="H33" s="44" t="s">
        <v>128</v>
      </c>
      <c r="I33" s="78">
        <v>12</v>
      </c>
      <c r="J33" s="78">
        <v>12</v>
      </c>
      <c r="K33" s="79"/>
      <c r="L33" s="83">
        <v>568</v>
      </c>
      <c r="M33" s="83">
        <v>2024</v>
      </c>
      <c r="N33" s="83">
        <v>23</v>
      </c>
      <c r="O33" s="83">
        <v>77</v>
      </c>
      <c r="P33" s="84" t="s">
        <v>129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16" s="4" customFormat="1" ht="21" customHeight="1">
      <c r="A34" s="32" t="s">
        <v>130</v>
      </c>
      <c r="B34" s="33"/>
      <c r="C34" s="33"/>
      <c r="D34" s="32"/>
      <c r="E34" s="32"/>
      <c r="F34" s="33"/>
      <c r="G34" s="34"/>
      <c r="H34" s="35"/>
      <c r="I34" s="70">
        <f>SUM(I35,I36,I37,I40,I44)</f>
        <v>681</v>
      </c>
      <c r="J34" s="70">
        <f>SUM(J35,J36,J37,J40,J44)</f>
        <v>681</v>
      </c>
      <c r="K34" s="71">
        <f>SUM(K35,K36,K37,K40,K44)</f>
        <v>0</v>
      </c>
      <c r="L34" s="72"/>
      <c r="M34" s="72"/>
      <c r="N34" s="72"/>
      <c r="O34" s="72"/>
      <c r="P34" s="73"/>
    </row>
    <row r="35" spans="1:256" s="5" customFormat="1" ht="16.5" customHeight="1">
      <c r="A35" s="36" t="s">
        <v>131</v>
      </c>
      <c r="B35" s="37"/>
      <c r="C35" s="37"/>
      <c r="D35" s="36"/>
      <c r="E35" s="36"/>
      <c r="F35" s="37"/>
      <c r="G35" s="37"/>
      <c r="H35" s="38"/>
      <c r="I35" s="74"/>
      <c r="J35" s="74"/>
      <c r="K35" s="75"/>
      <c r="L35" s="76"/>
      <c r="M35" s="76"/>
      <c r="N35" s="76"/>
      <c r="O35" s="76"/>
      <c r="P35" s="36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s="5" customFormat="1" ht="16.5" customHeight="1">
      <c r="A36" s="36" t="s">
        <v>132</v>
      </c>
      <c r="B36" s="37"/>
      <c r="C36" s="37"/>
      <c r="D36" s="36"/>
      <c r="E36" s="36"/>
      <c r="F36" s="37"/>
      <c r="G36" s="37"/>
      <c r="H36" s="38"/>
      <c r="I36" s="74"/>
      <c r="J36" s="74"/>
      <c r="K36" s="75"/>
      <c r="L36" s="76"/>
      <c r="M36" s="76"/>
      <c r="N36" s="76"/>
      <c r="O36" s="76"/>
      <c r="P36" s="36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s="5" customFormat="1" ht="16.5" customHeight="1">
      <c r="A37" s="36" t="s">
        <v>133</v>
      </c>
      <c r="B37" s="37"/>
      <c r="C37" s="37"/>
      <c r="D37" s="36"/>
      <c r="E37" s="36"/>
      <c r="F37" s="37"/>
      <c r="G37" s="37"/>
      <c r="H37" s="38"/>
      <c r="I37" s="74">
        <f>SUM(I38:I39)</f>
        <v>234</v>
      </c>
      <c r="J37" s="74">
        <f>SUM(J38:J39)</f>
        <v>234</v>
      </c>
      <c r="K37" s="75">
        <f>SUM(K38:K39)</f>
        <v>0</v>
      </c>
      <c r="L37" s="76"/>
      <c r="M37" s="76"/>
      <c r="N37" s="76"/>
      <c r="O37" s="76"/>
      <c r="P37" s="36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s="8" customFormat="1" ht="43.5" customHeight="1">
      <c r="A38" s="39" t="s">
        <v>134</v>
      </c>
      <c r="B38" s="40" t="s">
        <v>54</v>
      </c>
      <c r="C38" s="40" t="s">
        <v>135</v>
      </c>
      <c r="D38" s="39" t="s">
        <v>127</v>
      </c>
      <c r="E38" s="42" t="s">
        <v>45</v>
      </c>
      <c r="F38" s="40" t="s">
        <v>61</v>
      </c>
      <c r="G38" s="40">
        <v>1</v>
      </c>
      <c r="H38" s="41" t="s">
        <v>136</v>
      </c>
      <c r="I38" s="46">
        <v>120</v>
      </c>
      <c r="J38" s="46">
        <v>120</v>
      </c>
      <c r="K38" s="81"/>
      <c r="L38" s="83">
        <v>568</v>
      </c>
      <c r="M38" s="83">
        <v>2024</v>
      </c>
      <c r="N38" s="83">
        <v>23</v>
      </c>
      <c r="O38" s="83">
        <v>77</v>
      </c>
      <c r="P38" s="85" t="s">
        <v>137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s="8" customFormat="1" ht="43.5" customHeight="1">
      <c r="A39" s="39" t="s">
        <v>138</v>
      </c>
      <c r="B39" s="40" t="s">
        <v>13</v>
      </c>
      <c r="C39" s="40" t="s">
        <v>139</v>
      </c>
      <c r="D39" s="39" t="s">
        <v>140</v>
      </c>
      <c r="E39" s="42" t="s">
        <v>57</v>
      </c>
      <c r="F39" s="40" t="s">
        <v>61</v>
      </c>
      <c r="G39" s="40">
        <v>1</v>
      </c>
      <c r="H39" s="41" t="s">
        <v>141</v>
      </c>
      <c r="I39" s="46">
        <v>114</v>
      </c>
      <c r="J39" s="46">
        <v>114</v>
      </c>
      <c r="K39" s="81"/>
      <c r="L39" s="83">
        <v>357</v>
      </c>
      <c r="M39" s="83">
        <v>1126</v>
      </c>
      <c r="N39" s="83">
        <v>20</v>
      </c>
      <c r="O39" s="83">
        <v>69</v>
      </c>
      <c r="P39" s="85" t="s">
        <v>142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s="5" customFormat="1" ht="22.5" customHeight="1">
      <c r="A40" s="36" t="s">
        <v>143</v>
      </c>
      <c r="B40" s="37"/>
      <c r="C40" s="37"/>
      <c r="D40" s="36"/>
      <c r="E40" s="36"/>
      <c r="F40" s="37"/>
      <c r="G40" s="37"/>
      <c r="H40" s="38"/>
      <c r="I40" s="74">
        <f>SUM(I41:I43)</f>
        <v>250</v>
      </c>
      <c r="J40" s="74">
        <f>SUM(J41:J43)</f>
        <v>250</v>
      </c>
      <c r="K40" s="75">
        <f>SUM(K41:K43)</f>
        <v>0</v>
      </c>
      <c r="L40" s="76"/>
      <c r="M40" s="76"/>
      <c r="N40" s="76"/>
      <c r="O40" s="76"/>
      <c r="P40" s="36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s="8" customFormat="1" ht="48.75" customHeight="1">
      <c r="A41" s="39" t="s">
        <v>144</v>
      </c>
      <c r="B41" s="46" t="s">
        <v>145</v>
      </c>
      <c r="C41" s="46" t="s">
        <v>146</v>
      </c>
      <c r="D41" s="46" t="s">
        <v>147</v>
      </c>
      <c r="E41" s="46" t="s">
        <v>45</v>
      </c>
      <c r="F41" s="46" t="s">
        <v>61</v>
      </c>
      <c r="G41" s="47">
        <v>1</v>
      </c>
      <c r="H41" s="48" t="s">
        <v>148</v>
      </c>
      <c r="I41" s="46">
        <v>110</v>
      </c>
      <c r="J41" s="46">
        <v>110</v>
      </c>
      <c r="K41" s="46">
        <v>0</v>
      </c>
      <c r="L41" s="47">
        <v>63</v>
      </c>
      <c r="M41" s="47">
        <v>254</v>
      </c>
      <c r="N41" s="47">
        <v>1</v>
      </c>
      <c r="O41" s="47">
        <v>6</v>
      </c>
      <c r="P41" s="39" t="s">
        <v>149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s="8" customFormat="1" ht="45" customHeight="1">
      <c r="A42" s="39" t="s">
        <v>150</v>
      </c>
      <c r="B42" s="40" t="s">
        <v>83</v>
      </c>
      <c r="C42" s="40" t="s">
        <v>151</v>
      </c>
      <c r="D42" s="40" t="s">
        <v>104</v>
      </c>
      <c r="E42" s="49" t="s">
        <v>45</v>
      </c>
      <c r="F42" s="40" t="s">
        <v>61</v>
      </c>
      <c r="G42" s="40">
        <v>1</v>
      </c>
      <c r="H42" s="41" t="s">
        <v>152</v>
      </c>
      <c r="I42" s="46">
        <v>60</v>
      </c>
      <c r="J42" s="46">
        <v>60</v>
      </c>
      <c r="K42" s="46"/>
      <c r="L42" s="47">
        <v>315</v>
      </c>
      <c r="M42" s="47">
        <v>1750</v>
      </c>
      <c r="N42" s="47">
        <v>125</v>
      </c>
      <c r="O42" s="47">
        <v>413</v>
      </c>
      <c r="P42" s="49" t="s">
        <v>153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8" customFormat="1" ht="102" customHeight="1">
      <c r="A43" s="39" t="s">
        <v>154</v>
      </c>
      <c r="B43" s="40" t="s">
        <v>16</v>
      </c>
      <c r="C43" s="40" t="s">
        <v>155</v>
      </c>
      <c r="D43" s="40" t="s">
        <v>156</v>
      </c>
      <c r="E43" s="49" t="s">
        <v>45</v>
      </c>
      <c r="F43" s="40" t="s">
        <v>61</v>
      </c>
      <c r="G43" s="40">
        <v>1</v>
      </c>
      <c r="H43" s="41" t="s">
        <v>157</v>
      </c>
      <c r="I43" s="46">
        <v>80</v>
      </c>
      <c r="J43" s="46">
        <v>80</v>
      </c>
      <c r="K43" s="46">
        <v>0</v>
      </c>
      <c r="L43" s="47">
        <v>572</v>
      </c>
      <c r="M43" s="47">
        <v>2544</v>
      </c>
      <c r="N43" s="47">
        <v>202</v>
      </c>
      <c r="O43" s="47">
        <v>855</v>
      </c>
      <c r="P43" s="49" t="s">
        <v>158</v>
      </c>
      <c r="Q43" s="91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21.75" customHeight="1">
      <c r="A44" s="36" t="s">
        <v>159</v>
      </c>
      <c r="B44" s="37"/>
      <c r="C44" s="37"/>
      <c r="D44" s="36"/>
      <c r="E44" s="36"/>
      <c r="F44" s="37"/>
      <c r="G44" s="37"/>
      <c r="H44" s="38"/>
      <c r="I44" s="74">
        <f>SUM(I45:I47)</f>
        <v>197</v>
      </c>
      <c r="J44" s="74">
        <f>SUM(J45:J47)</f>
        <v>197</v>
      </c>
      <c r="K44" s="75">
        <f>SUM(K45:K47)</f>
        <v>0</v>
      </c>
      <c r="L44" s="76"/>
      <c r="M44" s="76"/>
      <c r="N44" s="76"/>
      <c r="O44" s="76"/>
      <c r="P44" s="36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7" customFormat="1" ht="48.75" customHeight="1">
      <c r="A45" s="49" t="s">
        <v>160</v>
      </c>
      <c r="B45" s="40" t="s">
        <v>83</v>
      </c>
      <c r="C45" s="40" t="s">
        <v>84</v>
      </c>
      <c r="D45" s="40" t="s">
        <v>85</v>
      </c>
      <c r="E45" s="49" t="s">
        <v>45</v>
      </c>
      <c r="F45" s="40" t="s">
        <v>125</v>
      </c>
      <c r="G45" s="42">
        <v>1</v>
      </c>
      <c r="H45" s="50" t="s">
        <v>161</v>
      </c>
      <c r="I45" s="86">
        <v>14</v>
      </c>
      <c r="J45" s="42">
        <v>14</v>
      </c>
      <c r="K45" s="87"/>
      <c r="L45" s="47">
        <v>18</v>
      </c>
      <c r="M45" s="87">
        <v>63</v>
      </c>
      <c r="N45" s="80"/>
      <c r="O45" s="80"/>
      <c r="P45" s="88" t="s">
        <v>162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7" customFormat="1" ht="58.5" customHeight="1">
      <c r="A46" s="51" t="s">
        <v>163</v>
      </c>
      <c r="B46" s="40" t="s">
        <v>14</v>
      </c>
      <c r="C46" s="40" t="s">
        <v>164</v>
      </c>
      <c r="D46" s="40" t="s">
        <v>165</v>
      </c>
      <c r="E46" s="49" t="s">
        <v>45</v>
      </c>
      <c r="F46" s="40" t="s">
        <v>52</v>
      </c>
      <c r="G46" s="42">
        <v>1</v>
      </c>
      <c r="H46" s="50" t="s">
        <v>166</v>
      </c>
      <c r="I46" s="86">
        <v>63</v>
      </c>
      <c r="J46" s="42">
        <v>63</v>
      </c>
      <c r="K46" s="87"/>
      <c r="L46" s="47">
        <v>220</v>
      </c>
      <c r="M46" s="87">
        <v>924</v>
      </c>
      <c r="N46" s="80">
        <v>12</v>
      </c>
      <c r="O46" s="80">
        <v>51</v>
      </c>
      <c r="P46" s="88" t="s">
        <v>167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s="7" customFormat="1" ht="90" customHeight="1">
      <c r="A47" s="39" t="s">
        <v>168</v>
      </c>
      <c r="B47" s="42" t="s">
        <v>169</v>
      </c>
      <c r="C47" s="42" t="s">
        <v>170</v>
      </c>
      <c r="D47" s="43" t="s">
        <v>171</v>
      </c>
      <c r="E47" s="43" t="s">
        <v>57</v>
      </c>
      <c r="F47" s="40" t="s">
        <v>61</v>
      </c>
      <c r="G47" s="42">
        <v>1</v>
      </c>
      <c r="H47" s="44" t="s">
        <v>172</v>
      </c>
      <c r="I47" s="78">
        <v>120</v>
      </c>
      <c r="J47" s="78">
        <v>120</v>
      </c>
      <c r="K47" s="79"/>
      <c r="L47" s="80">
        <v>1226</v>
      </c>
      <c r="M47" s="80">
        <v>5061</v>
      </c>
      <c r="N47" s="80">
        <v>18</v>
      </c>
      <c r="O47" s="80">
        <v>61</v>
      </c>
      <c r="P47" s="39" t="s">
        <v>173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s="9" customFormat="1" ht="27" customHeight="1">
      <c r="A48" s="52"/>
      <c r="B48" s="53"/>
      <c r="C48" s="53"/>
      <c r="D48" s="52"/>
      <c r="E48" s="52"/>
      <c r="F48" s="53"/>
      <c r="G48" s="54"/>
      <c r="H48" s="55"/>
      <c r="I48" s="89"/>
      <c r="J48" s="89"/>
      <c r="K48" s="90"/>
      <c r="L48" s="89"/>
      <c r="M48" s="89"/>
      <c r="N48" s="89"/>
      <c r="O48" s="89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s="9" customFormat="1" ht="10.5">
      <c r="A49" s="52"/>
      <c r="B49" s="53"/>
      <c r="C49" s="53"/>
      <c r="D49" s="52"/>
      <c r="E49" s="52"/>
      <c r="F49" s="53"/>
      <c r="G49" s="54"/>
      <c r="H49" s="55"/>
      <c r="I49" s="89"/>
      <c r="J49" s="89"/>
      <c r="K49" s="90"/>
      <c r="L49" s="89"/>
      <c r="M49" s="89"/>
      <c r="N49" s="89"/>
      <c r="O49" s="89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</sheetData>
  <sheetProtection/>
  <mergeCells count="16">
    <mergeCell ref="A2:P2"/>
    <mergeCell ref="A3:D3"/>
    <mergeCell ref="I3:J3"/>
    <mergeCell ref="K3:P3"/>
    <mergeCell ref="J4:K4"/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conditionalFormatting sqref="A8:C8">
    <cfRule type="expression" priority="562" dxfId="0" stopIfTrue="1">
      <formula>AND(ISNUMBER(#REF!),#REF!&lt;200)</formula>
    </cfRule>
  </conditionalFormatting>
  <conditionalFormatting sqref="F8">
    <cfRule type="expression" priority="557" dxfId="0" stopIfTrue="1">
      <formula>AND(ISNUMBER(#REF!),#REF!&lt;200)</formula>
    </cfRule>
  </conditionalFormatting>
  <conditionalFormatting sqref="A9">
    <cfRule type="expression" priority="70" dxfId="0" stopIfTrue="1">
      <formula>AND(ISNUMBER(#REF!),#REF!&lt;200)</formula>
    </cfRule>
  </conditionalFormatting>
  <conditionalFormatting sqref="F9">
    <cfRule type="expression" priority="69" dxfId="0" stopIfTrue="1">
      <formula>AND(ISNUMBER(#REF!),#REF!&lt;200)</formula>
    </cfRule>
  </conditionalFormatting>
  <conditionalFormatting sqref="A10:C10">
    <cfRule type="expression" priority="161" dxfId="0" stopIfTrue="1">
      <formula>AND(ISNUMBER(#REF!),#REF!&lt;200)</formula>
    </cfRule>
  </conditionalFormatting>
  <conditionalFormatting sqref="F10">
    <cfRule type="expression" priority="160" dxfId="0" stopIfTrue="1">
      <formula>AND(ISNUMBER(#REF!),#REF!&lt;200)</formula>
    </cfRule>
  </conditionalFormatting>
  <conditionalFormatting sqref="A11:C11">
    <cfRule type="expression" priority="163" dxfId="0" stopIfTrue="1">
      <formula>AND(ISNUMBER(#REF!),#REF!&lt;200)</formula>
    </cfRule>
  </conditionalFormatting>
  <conditionalFormatting sqref="F11">
    <cfRule type="expression" priority="162" dxfId="0" stopIfTrue="1">
      <formula>AND(ISNUMBER(#REF!),#REF!&lt;200)</formula>
    </cfRule>
  </conditionalFormatting>
  <conditionalFormatting sqref="A14:C14">
    <cfRule type="expression" priority="127" dxfId="0" stopIfTrue="1">
      <formula>AND(ISNUMBER(#REF!),#REF!&lt;200)</formula>
    </cfRule>
  </conditionalFormatting>
  <conditionalFormatting sqref="F14">
    <cfRule type="expression" priority="126" dxfId="0" stopIfTrue="1">
      <formula>AND(ISNUMBER(#REF!),#REF!&lt;200)</formula>
    </cfRule>
  </conditionalFormatting>
  <conditionalFormatting sqref="A17">
    <cfRule type="expression" priority="34" dxfId="0" stopIfTrue="1">
      <formula>AND(ISNUMBER(#REF!),#REF!&lt;200)</formula>
    </cfRule>
  </conditionalFormatting>
  <conditionalFormatting sqref="A20">
    <cfRule type="expression" priority="20" dxfId="0" stopIfTrue="1">
      <formula>AND(ISNUMBER(#REF!),#REF!&lt;200)</formula>
    </cfRule>
  </conditionalFormatting>
  <conditionalFormatting sqref="F20">
    <cfRule type="expression" priority="22" dxfId="0" stopIfTrue="1">
      <formula>AND(ISNUMBER(#REF!),#REF!&lt;200)</formula>
    </cfRule>
  </conditionalFormatting>
  <conditionalFormatting sqref="A21">
    <cfRule type="expression" priority="19" dxfId="0" stopIfTrue="1">
      <formula>AND(ISNUMBER(#REF!),#REF!&lt;200)</formula>
    </cfRule>
  </conditionalFormatting>
  <conditionalFormatting sqref="F21">
    <cfRule type="expression" priority="21" dxfId="0" stopIfTrue="1">
      <formula>AND(ISNUMBER(#REF!),#REF!&lt;200)</formula>
    </cfRule>
  </conditionalFormatting>
  <conditionalFormatting sqref="A22">
    <cfRule type="expression" priority="64" dxfId="0" stopIfTrue="1">
      <formula>AND(ISNUMBER(#REF!),#REF!&lt;200)</formula>
    </cfRule>
  </conditionalFormatting>
  <conditionalFormatting sqref="F22">
    <cfRule type="expression" priority="65" dxfId="0" stopIfTrue="1">
      <formula>AND(ISNUMBER(#REF!),#REF!&lt;200)</formula>
    </cfRule>
  </conditionalFormatting>
  <conditionalFormatting sqref="A23:C23">
    <cfRule type="expression" priority="125" dxfId="0" stopIfTrue="1">
      <formula>AND(ISNUMBER(#REF!),#REF!&lt;200)</formula>
    </cfRule>
  </conditionalFormatting>
  <conditionalFormatting sqref="F23">
    <cfRule type="expression" priority="120" dxfId="0" stopIfTrue="1">
      <formula>AND(ISNUMBER(#REF!),#REF!&lt;200)</formula>
    </cfRule>
  </conditionalFormatting>
  <conditionalFormatting sqref="A26">
    <cfRule type="expression" priority="4" dxfId="0" stopIfTrue="1">
      <formula>AND(ISNUMBER(#REF!),#REF!&lt;200)</formula>
    </cfRule>
  </conditionalFormatting>
  <conditionalFormatting sqref="A27">
    <cfRule type="expression" priority="1" dxfId="0" stopIfTrue="1">
      <formula>AND(ISNUMBER(#REF!),#REF!&lt;200)</formula>
    </cfRule>
  </conditionalFormatting>
  <conditionalFormatting sqref="A28">
    <cfRule type="expression" priority="45" dxfId="0" stopIfTrue="1">
      <formula>AND(ISNUMBER(#REF!),#REF!&lt;200)</formula>
    </cfRule>
  </conditionalFormatting>
  <conditionalFormatting sqref="G28">
    <cfRule type="expression" priority="43" dxfId="0" stopIfTrue="1">
      <formula>AND(ISNUMBER(#REF!),#REF!&lt;200)</formula>
    </cfRule>
  </conditionalFormatting>
  <conditionalFormatting sqref="A29">
    <cfRule type="expression" priority="59" dxfId="0" stopIfTrue="1">
      <formula>AND(ISNUMBER(#REF!),#REF!&lt;200)</formula>
    </cfRule>
  </conditionalFormatting>
  <conditionalFormatting sqref="F29">
    <cfRule type="expression" priority="47" dxfId="0" stopIfTrue="1">
      <formula>AND(ISNUMBER(#REF!),#REF!&lt;200)</formula>
    </cfRule>
  </conditionalFormatting>
  <conditionalFormatting sqref="F30">
    <cfRule type="expression" priority="46" dxfId="0" stopIfTrue="1">
      <formula>AND(ISNUMBER(#REF!),#REF!&lt;200)</formula>
    </cfRule>
  </conditionalFormatting>
  <conditionalFormatting sqref="F31">
    <cfRule type="expression" priority="36" dxfId="0" stopIfTrue="1">
      <formula>AND(ISNUMBER(#REF!),#REF!&lt;200)</formula>
    </cfRule>
  </conditionalFormatting>
  <conditionalFormatting sqref="A32:C32">
    <cfRule type="expression" priority="123" dxfId="0" stopIfTrue="1">
      <formula>AND(ISNUMBER(#REF!),#REF!&lt;200)</formula>
    </cfRule>
  </conditionalFormatting>
  <conditionalFormatting sqref="F32">
    <cfRule type="expression" priority="122" dxfId="0" stopIfTrue="1">
      <formula>AND(ISNUMBER(#REF!),#REF!&lt;200)</formula>
    </cfRule>
  </conditionalFormatting>
  <conditionalFormatting sqref="A33">
    <cfRule type="expression" priority="115" dxfId="0" stopIfTrue="1">
      <formula>AND(ISNUMBER(#REF!),#REF!&lt;200)</formula>
    </cfRule>
  </conditionalFormatting>
  <conditionalFormatting sqref="F33">
    <cfRule type="expression" priority="117" dxfId="0" stopIfTrue="1">
      <formula>AND(ISNUMBER(#REF!),#REF!&lt;200)</formula>
    </cfRule>
  </conditionalFormatting>
  <conditionalFormatting sqref="A35:C35">
    <cfRule type="expression" priority="140" dxfId="0" stopIfTrue="1">
      <formula>AND(ISNUMBER(#REF!),#REF!&lt;200)</formula>
    </cfRule>
  </conditionalFormatting>
  <conditionalFormatting sqref="F35">
    <cfRule type="expression" priority="139" dxfId="0" stopIfTrue="1">
      <formula>AND(ISNUMBER(#REF!),#REF!&lt;200)</formula>
    </cfRule>
  </conditionalFormatting>
  <conditionalFormatting sqref="A37:C37">
    <cfRule type="expression" priority="136" dxfId="0" stopIfTrue="1">
      <formula>AND(ISNUMBER(#REF!),#REF!&lt;200)</formula>
    </cfRule>
  </conditionalFormatting>
  <conditionalFormatting sqref="F37">
    <cfRule type="expression" priority="135" dxfId="0" stopIfTrue="1">
      <formula>AND(ISNUMBER(#REF!),#REF!&lt;200)</formula>
    </cfRule>
  </conditionalFormatting>
  <conditionalFormatting sqref="A39:C39">
    <cfRule type="expression" priority="8" dxfId="0" stopIfTrue="1">
      <formula>AND(ISNUMBER(#REF!),#REF!&lt;200)</formula>
    </cfRule>
  </conditionalFormatting>
  <conditionalFormatting sqref="A40:C40">
    <cfRule type="expression" priority="134" dxfId="0" stopIfTrue="1">
      <formula>AND(ISNUMBER(#REF!),#REF!&lt;200)</formula>
    </cfRule>
  </conditionalFormatting>
  <conditionalFormatting sqref="F40">
    <cfRule type="expression" priority="133" dxfId="0" stopIfTrue="1">
      <formula>AND(ISNUMBER(#REF!),#REF!&lt;200)</formula>
    </cfRule>
  </conditionalFormatting>
  <conditionalFormatting sqref="A41">
    <cfRule type="expression" priority="97" dxfId="0" stopIfTrue="1">
      <formula>AND(ISNUMBER(#REF!),#REF!&lt;200)</formula>
    </cfRule>
  </conditionalFormatting>
  <conditionalFormatting sqref="A44:C44">
    <cfRule type="expression" priority="152" dxfId="0" stopIfTrue="1">
      <formula>AND(ISNUMBER(#REF!),#REF!&lt;200)</formula>
    </cfRule>
  </conditionalFormatting>
  <conditionalFormatting sqref="F44">
    <cfRule type="expression" priority="151" dxfId="0" stopIfTrue="1">
      <formula>AND(ISNUMBER(#REF!),#REF!&lt;200)</formula>
    </cfRule>
  </conditionalFormatting>
  <conditionalFormatting sqref="A24:A25">
    <cfRule type="expression" priority="116" dxfId="0" stopIfTrue="1">
      <formula>AND(ISNUMBER(#REF!),#REF!&lt;200)</formula>
    </cfRule>
  </conditionalFormatting>
  <conditionalFormatting sqref="A30:A31">
    <cfRule type="expression" priority="55" dxfId="0" stopIfTrue="1">
      <formula>AND(ISNUMBER(#REF!),#REF!&lt;200)</formula>
    </cfRule>
  </conditionalFormatting>
  <conditionalFormatting sqref="A45:A46">
    <cfRule type="expression" priority="75" dxfId="0" stopIfTrue="1">
      <formula>AND(ISNUMBER(#REF!),#REF!&lt;200)</formula>
    </cfRule>
  </conditionalFormatting>
  <conditionalFormatting sqref="E42:E43">
    <cfRule type="expression" priority="76" dxfId="0" stopIfTrue="1">
      <formula>AND(ISNUMBER(#REF!),#REF!&lt;200)</formula>
    </cfRule>
  </conditionalFormatting>
  <conditionalFormatting sqref="E45:E46">
    <cfRule type="expression" priority="71" dxfId="0" stopIfTrue="1">
      <formula>AND(ISNUMBER(#REF!),#REF!&lt;200)</formula>
    </cfRule>
  </conditionalFormatting>
  <conditionalFormatting sqref="F15:F19">
    <cfRule type="expression" priority="131" dxfId="0" stopIfTrue="1">
      <formula>AND(ISNUMBER(#REF!),#REF!&lt;200)</formula>
    </cfRule>
  </conditionalFormatting>
  <conditionalFormatting sqref="F24:F27">
    <cfRule type="expression" priority="121" dxfId="0" stopIfTrue="1">
      <formula>AND(ISNUMBER(#REF!),#REF!&lt;200)</formula>
    </cfRule>
  </conditionalFormatting>
  <conditionalFormatting sqref="F42:F43">
    <cfRule type="expression" priority="77" dxfId="0" stopIfTrue="1">
      <formula>AND(ISNUMBER(#REF!),#REF!&lt;200)</formula>
    </cfRule>
  </conditionalFormatting>
  <conditionalFormatting sqref="F45:F46">
    <cfRule type="expression" priority="73" dxfId="0" stopIfTrue="1">
      <formula>AND(ISNUMBER(#REF!),#REF!&lt;200)</formula>
    </cfRule>
  </conditionalFormatting>
  <conditionalFormatting sqref="G29:G31">
    <cfRule type="expression" priority="48" dxfId="0" stopIfTrue="1">
      <formula>AND(ISNUMBER(#REF!),#REF!&lt;200)</formula>
    </cfRule>
  </conditionalFormatting>
  <conditionalFormatting sqref="A12 A47">
    <cfRule type="expression" priority="560" dxfId="0" stopIfTrue="1">
      <formula>AND(ISNUMBER(#REF!),#REF!&lt;200)</formula>
    </cfRule>
  </conditionalFormatting>
  <conditionalFormatting sqref="F12 F47">
    <cfRule type="expression" priority="555" dxfId="0" stopIfTrue="1">
      <formula>AND(ISNUMBER(#REF!),#REF!&lt;200)</formula>
    </cfRule>
  </conditionalFormatting>
  <conditionalFormatting sqref="A15:A16 A18:A19">
    <cfRule type="expression" priority="132" dxfId="0" stopIfTrue="1">
      <formula>AND(ISNUMBER(#REF!),#REF!&lt;200)</formula>
    </cfRule>
  </conditionalFormatting>
  <conditionalFormatting sqref="A36:C36 A38:C38">
    <cfRule type="expression" priority="138" dxfId="0" stopIfTrue="1">
      <formula>AND(ISNUMBER(#REF!),#REF!&lt;200)</formula>
    </cfRule>
  </conditionalFormatting>
  <conditionalFormatting sqref="F36 F38:F39">
    <cfRule type="expression" priority="137" dxfId="0" stopIfTrue="1">
      <formula>AND(ISNUMBER(#REF!),#REF!&lt;200)</formula>
    </cfRule>
  </conditionalFormatting>
  <conditionalFormatting sqref="A42:C43">
    <cfRule type="expression" priority="78" dxfId="0" stopIfTrue="1">
      <formula>AND(ISNUMBER(#REF!),#REF!&lt;200)</formula>
    </cfRule>
  </conditionalFormatting>
  <conditionalFormatting sqref="B45:C46">
    <cfRule type="expression" priority="72" dxfId="0" stopIfTrue="1">
      <formula>AND(ISNUMBER(#REF!),#REF!&lt;200)</formula>
    </cfRule>
  </conditionalFormatting>
  <dataValidations count="1">
    <dataValidation allowBlank="1" showInputMessage="1" showErrorMessage="1" errorTitle="不要小数点！" error="必须输入整数！" sqref="I4:K4 L4:M4 N4 O4 P4"/>
  </dataValidations>
  <printOptions/>
  <pageMargins left="0" right="0" top="0.629861111111111" bottom="0.511805555555556" header="0.5" footer="0.314583333333333"/>
  <pageSetup blackAndWhite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楚雄州楚雄市党政机关单位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2020-02-18T00:49:00Z</dcterms:created>
  <dcterms:modified xsi:type="dcterms:W3CDTF">2022-06-15T02:50:35Z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